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1"/>
  </bookViews>
  <sheets>
    <sheet name="situatie" sheetId="1" r:id="rId1"/>
    <sheet name="Sheet1" sheetId="2" r:id="rId2"/>
    <sheet name="CONTRACT 2018" sheetId="3" r:id="rId3"/>
  </sheets>
  <definedNames/>
  <calcPr fullCalcOnLoad="1"/>
</workbook>
</file>

<file path=xl/sharedStrings.xml><?xml version="1.0" encoding="utf-8"?>
<sst xmlns="http://schemas.openxmlformats.org/spreadsheetml/2006/main" count="191" uniqueCount="41">
  <si>
    <t>LUNA</t>
  </si>
  <si>
    <t>FURNIZORUL</t>
  </si>
  <si>
    <t>TOTAL</t>
  </si>
  <si>
    <t>CONTRACTAT</t>
  </si>
  <si>
    <t>ECONOMII</t>
  </si>
  <si>
    <t>buget</t>
  </si>
  <si>
    <t>necontractat</t>
  </si>
  <si>
    <t>PLATITE</t>
  </si>
  <si>
    <t>VALOARE</t>
  </si>
  <si>
    <t>CONTRACT</t>
  </si>
  <si>
    <t>PLATIT</t>
  </si>
  <si>
    <t>Buget Suplimentat noiembrie 2017</t>
  </si>
  <si>
    <t>REALIZAT</t>
  </si>
  <si>
    <t>Buget</t>
  </si>
  <si>
    <t>TRIM.I 2018</t>
  </si>
  <si>
    <t>TRIM.II 2018</t>
  </si>
  <si>
    <t>TRIM.III 2018</t>
  </si>
  <si>
    <t>NOV2018</t>
  </si>
  <si>
    <t>TOTAL TRIM IV 2018</t>
  </si>
  <si>
    <t>TOTAL AN  2018</t>
  </si>
  <si>
    <t>Trim I 2018</t>
  </si>
  <si>
    <t>CREDIT ANGAJAMENT 2018</t>
  </si>
  <si>
    <t>SITUATIE STOMATOLOGI SUME CONTRACTATE,PLATITE PENTRU AN 2018</t>
  </si>
  <si>
    <t xml:space="preserve">Situatia valorilor de contract- decontate - platite pe anul 2018 - ÎNGRIJIRI LA DOMICILIU </t>
  </si>
  <si>
    <t>S.C.ANCA MED SRL</t>
  </si>
  <si>
    <t>S.C.ARGOVAMED SRL</t>
  </si>
  <si>
    <t>ASOCIATIA CREDINTA SI DRAGOSTE</t>
  </si>
  <si>
    <t>S.C.GRINEI MEDICAL SRL</t>
  </si>
  <si>
    <t>S.C.MEDICAL LIVING SRL</t>
  </si>
  <si>
    <t>S.C.PROMED SRL</t>
  </si>
  <si>
    <t>S.C.DISPO MED SRL-D</t>
  </si>
  <si>
    <t xml:space="preserve">S.C.ALPHA MEDICAL </t>
  </si>
  <si>
    <t>BROTAC MEDICAL CENTER</t>
  </si>
  <si>
    <t xml:space="preserve">BUGET </t>
  </si>
  <si>
    <t>BUGET TRIM I 2018</t>
  </si>
  <si>
    <t>BUGET TRIM II 2018</t>
  </si>
  <si>
    <t>BUGET TRIM III 2018</t>
  </si>
  <si>
    <t>BUGET TRIM IV 2018</t>
  </si>
  <si>
    <t>INGRIJIRI LA DOMICILIU</t>
  </si>
  <si>
    <t>IAN-APRILIE</t>
  </si>
  <si>
    <t>MAI - DEC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</si>
</sst>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8]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4" fontId="2" fillId="0" borderId="0" xfId="0" applyNumberFormat="1" applyFont="1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17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4" fontId="0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 horizontal="center" wrapText="1"/>
    </xf>
    <xf numFmtId="4" fontId="0" fillId="0" borderId="1" xfId="0" applyNumberFormat="1" applyBorder="1" applyAlignment="1">
      <alignment horizontal="center"/>
    </xf>
    <xf numFmtId="14" fontId="0" fillId="0" borderId="0" xfId="0" applyNumberFormat="1" applyAlignment="1">
      <alignment/>
    </xf>
    <xf numFmtId="17" fontId="2" fillId="0" borderId="1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17" fontId="2" fillId="0" borderId="0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4" fillId="0" borderId="5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B13" sqref="B13"/>
    </sheetView>
  </sheetViews>
  <sheetFormatPr defaultColWidth="9.140625" defaultRowHeight="12.75"/>
  <cols>
    <col min="1" max="1" width="13.421875" style="0" customWidth="1"/>
    <col min="2" max="2" width="13.140625" style="0" customWidth="1"/>
    <col min="3" max="4" width="14.00390625" style="0" customWidth="1"/>
    <col min="5" max="5" width="14.28125" style="0" customWidth="1"/>
    <col min="6" max="6" width="10.28125" style="0" customWidth="1"/>
    <col min="7" max="7" width="11.7109375" style="0" customWidth="1"/>
    <col min="8" max="8" width="10.00390625" style="0" customWidth="1"/>
  </cols>
  <sheetData>
    <row r="2" ht="12.75">
      <c r="A2" s="52" t="s">
        <v>23</v>
      </c>
    </row>
    <row r="4" spans="1:3" ht="12.75">
      <c r="A4" s="35"/>
      <c r="B4" s="34">
        <v>43193</v>
      </c>
      <c r="C4" s="34"/>
    </row>
    <row r="5" spans="1:3" ht="12.75">
      <c r="A5" s="35"/>
      <c r="B5" s="34"/>
      <c r="C5" s="34"/>
    </row>
    <row r="6" spans="1:3" ht="12.75">
      <c r="A6" s="35"/>
      <c r="B6" s="34"/>
      <c r="C6" s="34"/>
    </row>
    <row r="7" spans="1:11" ht="12.75">
      <c r="A7" s="62" t="s">
        <v>0</v>
      </c>
      <c r="B7" s="64" t="s">
        <v>8</v>
      </c>
      <c r="C7" s="65"/>
      <c r="D7" s="66"/>
      <c r="E7" s="10"/>
      <c r="F7" s="10"/>
      <c r="G7" s="10"/>
      <c r="H7" s="10"/>
      <c r="I7" s="10"/>
      <c r="J7" s="11"/>
      <c r="K7" s="10"/>
    </row>
    <row r="8" spans="1:11" ht="12.75">
      <c r="A8" s="63"/>
      <c r="B8" s="15" t="s">
        <v>9</v>
      </c>
      <c r="C8" s="15" t="s">
        <v>12</v>
      </c>
      <c r="D8" s="36" t="s">
        <v>10</v>
      </c>
      <c r="E8" s="37"/>
      <c r="F8" s="38"/>
      <c r="G8" s="39"/>
      <c r="H8" s="39"/>
      <c r="I8" s="39"/>
      <c r="J8" s="38"/>
      <c r="K8" s="39"/>
    </row>
    <row r="9" spans="1:11" ht="12.75">
      <c r="A9" s="21">
        <v>43101</v>
      </c>
      <c r="B9" s="8"/>
      <c r="C9" s="8"/>
      <c r="D9" s="8"/>
      <c r="E9" s="58"/>
      <c r="F9" s="11"/>
      <c r="G9" s="11"/>
      <c r="H9" s="11"/>
      <c r="I9" s="11"/>
      <c r="J9" s="11"/>
      <c r="K9" s="11"/>
    </row>
    <row r="10" spans="1:11" ht="12.75">
      <c r="A10" s="21">
        <v>43132</v>
      </c>
      <c r="B10" s="8"/>
      <c r="C10" s="8"/>
      <c r="D10" s="8"/>
      <c r="E10" s="31"/>
      <c r="F10" s="11"/>
      <c r="G10" s="11"/>
      <c r="H10" s="11"/>
      <c r="I10" s="11"/>
      <c r="J10" s="11"/>
      <c r="K10" s="11"/>
    </row>
    <row r="11" spans="1:11" ht="12.75">
      <c r="A11" s="21">
        <v>43160</v>
      </c>
      <c r="B11" s="8"/>
      <c r="C11" s="8"/>
      <c r="D11" s="8"/>
      <c r="E11" s="31"/>
      <c r="F11" s="11"/>
      <c r="G11" s="11"/>
      <c r="H11" s="11"/>
      <c r="I11" s="11"/>
      <c r="J11" s="11"/>
      <c r="K11" s="11"/>
    </row>
    <row r="12" spans="1:11" ht="12.75">
      <c r="A12" s="22" t="s">
        <v>14</v>
      </c>
      <c r="B12" s="2">
        <f>SUM(B9:B11)</f>
        <v>0</v>
      </c>
      <c r="C12" s="20">
        <f>SUM(C9:C11)</f>
        <v>0</v>
      </c>
      <c r="D12" s="20">
        <f>SUM(D9:D11)</f>
        <v>0</v>
      </c>
      <c r="E12" s="31"/>
      <c r="F12" s="31"/>
      <c r="G12" s="31"/>
      <c r="H12" s="31"/>
      <c r="I12" s="31"/>
      <c r="J12" s="31"/>
      <c r="K12" s="31"/>
    </row>
    <row r="13" spans="1:11" ht="12.75">
      <c r="A13" s="21">
        <v>43191</v>
      </c>
      <c r="B13" s="8"/>
      <c r="C13" s="8"/>
      <c r="D13" s="8"/>
      <c r="E13" s="31"/>
      <c r="F13" s="11"/>
      <c r="G13" s="11"/>
      <c r="H13" s="11"/>
      <c r="I13" s="11"/>
      <c r="J13" s="11"/>
      <c r="K13" s="11"/>
    </row>
    <row r="14" spans="1:11" ht="12.75">
      <c r="A14" s="21">
        <v>43221</v>
      </c>
      <c r="B14" s="8"/>
      <c r="C14" s="8"/>
      <c r="D14" s="8"/>
      <c r="E14" s="31"/>
      <c r="F14" s="11"/>
      <c r="G14" s="11"/>
      <c r="H14" s="11"/>
      <c r="I14" s="11"/>
      <c r="J14" s="11"/>
      <c r="K14" s="11"/>
    </row>
    <row r="15" spans="1:11" ht="12.75">
      <c r="A15" s="21">
        <v>43252</v>
      </c>
      <c r="B15" s="8"/>
      <c r="C15" s="8"/>
      <c r="D15" s="8"/>
      <c r="E15" s="31"/>
      <c r="F15" s="40"/>
      <c r="G15" s="40"/>
      <c r="H15" s="40"/>
      <c r="I15" s="40"/>
      <c r="J15" s="40"/>
      <c r="K15" s="40"/>
    </row>
    <row r="16" spans="1:11" ht="12.75">
      <c r="A16" s="22" t="s">
        <v>15</v>
      </c>
      <c r="B16" s="2">
        <f>SUM(B13:B15)</f>
        <v>0</v>
      </c>
      <c r="C16" s="20">
        <f>SUM(C13:C15)</f>
        <v>0</v>
      </c>
      <c r="D16" s="20">
        <f>SUM(D13:D15)</f>
        <v>0</v>
      </c>
      <c r="E16" s="31"/>
      <c r="F16" s="31"/>
      <c r="G16" s="31"/>
      <c r="H16" s="31"/>
      <c r="I16" s="31"/>
      <c r="J16" s="31"/>
      <c r="K16" s="31"/>
    </row>
    <row r="17" spans="1:11" ht="12.75">
      <c r="A17" s="21">
        <v>43282</v>
      </c>
      <c r="B17" s="8"/>
      <c r="C17" s="8"/>
      <c r="D17" s="8"/>
      <c r="E17" s="31"/>
      <c r="F17" s="11"/>
      <c r="G17" s="11"/>
      <c r="H17" s="11"/>
      <c r="I17" s="11"/>
      <c r="J17" s="11"/>
      <c r="K17" s="11"/>
    </row>
    <row r="18" spans="1:12" ht="12.75">
      <c r="A18" s="21">
        <v>43313</v>
      </c>
      <c r="B18" s="8"/>
      <c r="C18" s="8"/>
      <c r="D18" s="8"/>
      <c r="E18" s="31"/>
      <c r="F18" s="11"/>
      <c r="G18" s="11"/>
      <c r="H18" s="11"/>
      <c r="I18" s="11"/>
      <c r="J18" s="11"/>
      <c r="K18" s="11"/>
      <c r="L18" s="1"/>
    </row>
    <row r="19" spans="1:12" ht="12.75">
      <c r="A19" s="21">
        <v>43344</v>
      </c>
      <c r="B19" s="8"/>
      <c r="C19" s="8"/>
      <c r="D19" s="8"/>
      <c r="E19" s="31"/>
      <c r="F19" s="11"/>
      <c r="G19" s="11"/>
      <c r="H19" s="11"/>
      <c r="I19" s="11"/>
      <c r="J19" s="11"/>
      <c r="K19" s="11"/>
      <c r="L19" s="1"/>
    </row>
    <row r="20" spans="1:11" ht="12.75">
      <c r="A20" s="22" t="s">
        <v>16</v>
      </c>
      <c r="B20" s="2">
        <f>SUM(B17:B19)</f>
        <v>0</v>
      </c>
      <c r="C20" s="20">
        <f>SUM(C17:C19)</f>
        <v>0</v>
      </c>
      <c r="D20" s="20">
        <f>SUM(D17:D19)</f>
        <v>0</v>
      </c>
      <c r="E20" s="31"/>
      <c r="F20" s="31"/>
      <c r="G20" s="31"/>
      <c r="H20" s="31"/>
      <c r="I20" s="31"/>
      <c r="J20" s="31"/>
      <c r="K20" s="31"/>
    </row>
    <row r="21" spans="1:14" ht="12.75">
      <c r="A21" s="21">
        <v>43374</v>
      </c>
      <c r="B21" s="8"/>
      <c r="C21" s="8"/>
      <c r="D21" s="8"/>
      <c r="E21" s="31"/>
      <c r="F21" s="11"/>
      <c r="G21" s="11"/>
      <c r="H21" s="11"/>
      <c r="I21" s="11"/>
      <c r="J21" s="11"/>
      <c r="K21" s="11"/>
      <c r="L21" s="1"/>
      <c r="M21" s="1"/>
      <c r="N21" s="1"/>
    </row>
    <row r="22" spans="1:14" ht="12.75">
      <c r="A22" s="23" t="s">
        <v>17</v>
      </c>
      <c r="B22" s="8"/>
      <c r="C22" s="8"/>
      <c r="D22" s="8"/>
      <c r="E22" s="31"/>
      <c r="F22" s="11"/>
      <c r="G22" s="11"/>
      <c r="H22" s="11"/>
      <c r="I22" s="11"/>
      <c r="J22" s="11"/>
      <c r="K22" s="11"/>
      <c r="L22" s="1"/>
      <c r="M22" s="1"/>
      <c r="N22" s="1"/>
    </row>
    <row r="23" spans="1:14" ht="12.75">
      <c r="A23" s="21">
        <v>43435</v>
      </c>
      <c r="B23" s="8"/>
      <c r="C23" s="8"/>
      <c r="D23" s="8"/>
      <c r="E23" s="31"/>
      <c r="F23" s="11"/>
      <c r="G23" s="11"/>
      <c r="H23" s="11"/>
      <c r="I23" s="11"/>
      <c r="J23" s="11"/>
      <c r="K23" s="11"/>
      <c r="L23" s="11"/>
      <c r="M23" s="11"/>
      <c r="N23" s="1"/>
    </row>
    <row r="24" spans="1:14" ht="25.5">
      <c r="A24" s="32" t="s">
        <v>18</v>
      </c>
      <c r="B24" s="2">
        <f>SUM(B21:B23)</f>
        <v>0</v>
      </c>
      <c r="C24" s="2">
        <f>SUM(C21:C23)</f>
        <v>0</v>
      </c>
      <c r="D24" s="20">
        <f>SUM(D21:D23)</f>
        <v>0</v>
      </c>
      <c r="E24" s="31"/>
      <c r="F24" s="31"/>
      <c r="G24" s="31"/>
      <c r="H24" s="31"/>
      <c r="I24" s="31"/>
      <c r="J24" s="31"/>
      <c r="K24" s="31"/>
      <c r="L24" s="10"/>
      <c r="M24" s="42"/>
      <c r="N24" s="1"/>
    </row>
    <row r="25" spans="1:12" ht="25.5">
      <c r="A25" s="30" t="s">
        <v>19</v>
      </c>
      <c r="B25" s="2">
        <f>B12+B16+B20+B24</f>
        <v>0</v>
      </c>
      <c r="C25" s="2">
        <f>C12+C16+C20+C24</f>
        <v>0</v>
      </c>
      <c r="D25" s="2">
        <f>D12+D16+D20+D24</f>
        <v>0</v>
      </c>
      <c r="E25" s="41"/>
      <c r="F25" s="31"/>
      <c r="G25" s="31"/>
      <c r="H25" s="31"/>
      <c r="I25" s="31"/>
      <c r="J25" s="31"/>
      <c r="K25" s="31"/>
      <c r="L25" s="1"/>
    </row>
    <row r="26" spans="1:12" ht="12.75">
      <c r="A26" s="33"/>
      <c r="B26" s="41"/>
      <c r="C26" s="41"/>
      <c r="D26" s="41"/>
      <c r="E26" s="41"/>
      <c r="F26" s="31"/>
      <c r="G26" s="31"/>
      <c r="H26" s="31"/>
      <c r="I26" s="31"/>
      <c r="J26" s="31"/>
      <c r="K26" s="31"/>
      <c r="L26" s="1"/>
    </row>
    <row r="27" spans="1:7" ht="12.75">
      <c r="A27" s="12" t="s">
        <v>13</v>
      </c>
      <c r="B27" s="9"/>
      <c r="C27" s="9"/>
      <c r="D27" s="1"/>
      <c r="E27" s="9"/>
      <c r="F27" s="9"/>
      <c r="G27" s="9"/>
    </row>
    <row r="28" spans="1:5" ht="12.75">
      <c r="A28" s="19" t="s">
        <v>6</v>
      </c>
      <c r="B28" s="9" t="e">
        <f>B25-#REF!</f>
        <v>#REF!</v>
      </c>
      <c r="C28" s="9"/>
      <c r="E28" s="1"/>
    </row>
    <row r="29" spans="2:3" ht="12.75">
      <c r="B29" s="26"/>
      <c r="C29" s="26"/>
    </row>
    <row r="30" spans="1:12" ht="51">
      <c r="A30" s="53" t="s">
        <v>21</v>
      </c>
      <c r="B30" s="32" t="s">
        <v>11</v>
      </c>
      <c r="C30" s="55"/>
      <c r="D30" s="56"/>
      <c r="H30" s="17"/>
      <c r="I30" s="17"/>
      <c r="J30" s="17"/>
      <c r="K30" s="17"/>
      <c r="L30" s="1"/>
    </row>
    <row r="31" spans="1:12" ht="12.75">
      <c r="A31" s="15" t="s">
        <v>20</v>
      </c>
      <c r="B31" s="49">
        <v>102000</v>
      </c>
      <c r="C31" s="57"/>
      <c r="D31" s="57"/>
      <c r="H31" s="18"/>
      <c r="I31" s="1"/>
      <c r="L31" s="1"/>
    </row>
    <row r="32" spans="3:4" ht="12.75">
      <c r="C32" s="10"/>
      <c r="D32" s="10"/>
    </row>
  </sheetData>
  <mergeCells count="2">
    <mergeCell ref="A7:A8"/>
    <mergeCell ref="B7:D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72"/>
  <sheetViews>
    <sheetView tabSelected="1" workbookViewId="0" topLeftCell="A25">
      <selection activeCell="H48" sqref="H48"/>
    </sheetView>
  </sheetViews>
  <sheetFormatPr defaultColWidth="9.140625" defaultRowHeight="12.75"/>
  <cols>
    <col min="1" max="1" width="10.7109375" style="0" customWidth="1"/>
    <col min="2" max="2" width="12.00390625" style="0" customWidth="1"/>
    <col min="3" max="3" width="11.7109375" style="0" customWidth="1"/>
    <col min="4" max="4" width="9.8515625" style="0" customWidth="1"/>
    <col min="6" max="6" width="10.28125" style="0" customWidth="1"/>
    <col min="8" max="8" width="9.8515625" style="0" customWidth="1"/>
    <col min="10" max="10" width="10.140625" style="0" customWidth="1"/>
    <col min="12" max="12" width="10.00390625" style="0" customWidth="1"/>
    <col min="18" max="18" width="10.140625" style="0" customWidth="1"/>
    <col min="20" max="20" width="11.8515625" style="0" customWidth="1"/>
    <col min="21" max="21" width="10.28125" style="0" customWidth="1"/>
    <col min="22" max="22" width="11.7109375" style="0" customWidth="1"/>
  </cols>
  <sheetData>
    <row r="3" ht="12.75">
      <c r="A3" s="52" t="s">
        <v>22</v>
      </c>
    </row>
    <row r="5" ht="12.75">
      <c r="A5" s="34">
        <v>43217</v>
      </c>
    </row>
    <row r="6" ht="12.75">
      <c r="A6" s="34"/>
    </row>
    <row r="7" ht="12.75">
      <c r="A7" s="34"/>
    </row>
    <row r="8" spans="1:22" ht="12.75">
      <c r="A8" s="74" t="s">
        <v>0</v>
      </c>
      <c r="B8" s="76" t="s">
        <v>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2" t="s">
        <v>2</v>
      </c>
      <c r="U8" s="73"/>
      <c r="V8" s="7"/>
    </row>
    <row r="9" spans="1:22" ht="36.75" customHeight="1">
      <c r="A9" s="75"/>
      <c r="B9" s="78" t="s">
        <v>24</v>
      </c>
      <c r="C9" s="78"/>
      <c r="D9" s="78" t="s">
        <v>25</v>
      </c>
      <c r="E9" s="78"/>
      <c r="F9" s="78" t="s">
        <v>26</v>
      </c>
      <c r="G9" s="78"/>
      <c r="H9" s="78" t="s">
        <v>30</v>
      </c>
      <c r="I9" s="78"/>
      <c r="J9" s="78" t="s">
        <v>27</v>
      </c>
      <c r="K9" s="78"/>
      <c r="L9" s="71" t="s">
        <v>28</v>
      </c>
      <c r="M9" s="70"/>
      <c r="N9" s="71" t="s">
        <v>31</v>
      </c>
      <c r="O9" s="69"/>
      <c r="P9" s="69" t="s">
        <v>32</v>
      </c>
      <c r="Q9" s="70"/>
      <c r="R9" s="71" t="s">
        <v>29</v>
      </c>
      <c r="S9" s="70"/>
      <c r="T9" s="72" t="s">
        <v>2</v>
      </c>
      <c r="U9" s="73"/>
      <c r="V9" s="4" t="s">
        <v>4</v>
      </c>
    </row>
    <row r="10" spans="1:22" ht="25.5">
      <c r="A10" s="5"/>
      <c r="B10" s="3" t="s">
        <v>3</v>
      </c>
      <c r="C10" s="3" t="s">
        <v>7</v>
      </c>
      <c r="D10" s="3" t="s">
        <v>3</v>
      </c>
      <c r="E10" s="3" t="s">
        <v>7</v>
      </c>
      <c r="F10" s="3" t="s">
        <v>3</v>
      </c>
      <c r="G10" s="3" t="s">
        <v>7</v>
      </c>
      <c r="H10" s="3" t="s">
        <v>3</v>
      </c>
      <c r="I10" s="3" t="s">
        <v>7</v>
      </c>
      <c r="J10" s="3" t="s">
        <v>3</v>
      </c>
      <c r="K10" s="3" t="s">
        <v>7</v>
      </c>
      <c r="L10" s="3" t="s">
        <v>3</v>
      </c>
      <c r="M10" s="3" t="s">
        <v>7</v>
      </c>
      <c r="N10" s="3" t="s">
        <v>3</v>
      </c>
      <c r="O10" s="3" t="s">
        <v>7</v>
      </c>
      <c r="P10" s="3" t="s">
        <v>3</v>
      </c>
      <c r="Q10" s="3" t="s">
        <v>7</v>
      </c>
      <c r="R10" s="3" t="s">
        <v>3</v>
      </c>
      <c r="S10" s="3" t="s">
        <v>7</v>
      </c>
      <c r="T10" s="3" t="s">
        <v>3</v>
      </c>
      <c r="U10" s="3" t="s">
        <v>7</v>
      </c>
      <c r="V10" s="7"/>
    </row>
    <row r="11" spans="1:22" ht="12.75">
      <c r="A11" s="21">
        <v>43101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44"/>
      <c r="P11" s="43"/>
      <c r="Q11" s="43"/>
      <c r="R11" s="43"/>
      <c r="S11" s="43"/>
      <c r="T11" s="28">
        <f>B11+D11+F11+H11+J11+L11+R11+N11+P11</f>
        <v>0</v>
      </c>
      <c r="U11" s="28">
        <f>C11+E11+G11+I11+K11+M11+S11+O11+Q11</f>
        <v>0</v>
      </c>
      <c r="V11" s="28">
        <f>T11-U11</f>
        <v>0</v>
      </c>
    </row>
    <row r="12" spans="1:22" ht="12.75">
      <c r="A12" s="21">
        <v>43132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28">
        <f>B12+D12+F12+H12+J12+L12+R12+N12+P12</f>
        <v>0</v>
      </c>
      <c r="U12" s="28">
        <f aca="true" t="shared" si="0" ref="U12:U27">C12+E12+G12+I12+K12+M12+S12+O12+Q12</f>
        <v>0</v>
      </c>
      <c r="V12" s="28">
        <f>T12-U12</f>
        <v>0</v>
      </c>
    </row>
    <row r="13" spans="1:22" ht="12.75">
      <c r="A13" s="21">
        <v>43160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47"/>
      <c r="P13" s="44"/>
      <c r="Q13" s="44"/>
      <c r="R13" s="44"/>
      <c r="S13" s="44"/>
      <c r="T13" s="28">
        <f>B13+D13+F13+H13+J13+L13+R13+N13+P13</f>
        <v>0</v>
      </c>
      <c r="U13" s="28">
        <f t="shared" si="0"/>
        <v>0</v>
      </c>
      <c r="V13" s="28">
        <f>T13-U13</f>
        <v>0</v>
      </c>
    </row>
    <row r="14" spans="1:22" ht="12.75">
      <c r="A14" s="22" t="s">
        <v>14</v>
      </c>
      <c r="B14" s="48">
        <f aca="true" t="shared" si="1" ref="B14:V14">SUM(B11:B13)</f>
        <v>0</v>
      </c>
      <c r="C14" s="48">
        <f t="shared" si="1"/>
        <v>0</v>
      </c>
      <c r="D14" s="48">
        <f t="shared" si="1"/>
        <v>0</v>
      </c>
      <c r="E14" s="48">
        <f t="shared" si="1"/>
        <v>0</v>
      </c>
      <c r="F14" s="48">
        <f t="shared" si="1"/>
        <v>0</v>
      </c>
      <c r="G14" s="48">
        <f t="shared" si="1"/>
        <v>0</v>
      </c>
      <c r="H14" s="48">
        <f t="shared" si="1"/>
        <v>0</v>
      </c>
      <c r="I14" s="48">
        <f t="shared" si="1"/>
        <v>0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>SUM(M11:M13)</f>
        <v>0</v>
      </c>
      <c r="N14" s="48">
        <f>SUM(N11:N13)</f>
        <v>0</v>
      </c>
      <c r="O14" s="48">
        <f>SUM(O11:O13)</f>
        <v>0</v>
      </c>
      <c r="P14" s="48">
        <f>SUM(P11:P13)</f>
        <v>0</v>
      </c>
      <c r="Q14" s="48">
        <f>SUM(Q11:Q13)</f>
        <v>0</v>
      </c>
      <c r="R14" s="48">
        <f t="shared" si="1"/>
        <v>0</v>
      </c>
      <c r="S14" s="48">
        <f t="shared" si="1"/>
        <v>0</v>
      </c>
      <c r="T14" s="49">
        <f aca="true" t="shared" si="2" ref="T14:T27">B14+D14+F14+H14+J14+L14+R14+N14+P14</f>
        <v>0</v>
      </c>
      <c r="U14" s="49">
        <f t="shared" si="0"/>
        <v>0</v>
      </c>
      <c r="V14" s="48">
        <f t="shared" si="1"/>
        <v>0</v>
      </c>
    </row>
    <row r="15" spans="1:22" ht="12.75">
      <c r="A15" s="21">
        <v>43191</v>
      </c>
      <c r="B15" s="43"/>
      <c r="C15" s="24"/>
      <c r="D15" s="45"/>
      <c r="E15" s="24"/>
      <c r="F15" s="28"/>
      <c r="G15" s="24"/>
      <c r="H15" s="28"/>
      <c r="I15" s="24"/>
      <c r="J15" s="28"/>
      <c r="K15" s="24"/>
      <c r="L15" s="28"/>
      <c r="M15" s="24"/>
      <c r="N15" s="24"/>
      <c r="O15" s="24"/>
      <c r="P15" s="24"/>
      <c r="Q15" s="24"/>
      <c r="R15" s="28"/>
      <c r="S15" s="24"/>
      <c r="T15" s="28">
        <f t="shared" si="2"/>
        <v>0</v>
      </c>
      <c r="U15" s="28">
        <f>C15+E15+G15+I15+K15+M15+S15+O15+Q15</f>
        <v>0</v>
      </c>
      <c r="V15" s="28">
        <f>T15-U15</f>
        <v>0</v>
      </c>
    </row>
    <row r="16" spans="1:22" ht="12.75">
      <c r="A16" s="21">
        <v>43221</v>
      </c>
      <c r="B16" s="43">
        <v>13000</v>
      </c>
      <c r="C16" s="24"/>
      <c r="D16" s="28">
        <v>17500</v>
      </c>
      <c r="E16" s="24"/>
      <c r="F16" s="28">
        <v>21000</v>
      </c>
      <c r="G16" s="24"/>
      <c r="H16" s="28">
        <v>24000</v>
      </c>
      <c r="I16" s="24"/>
      <c r="J16" s="28">
        <v>15500</v>
      </c>
      <c r="K16" s="24"/>
      <c r="L16" s="28">
        <v>22500</v>
      </c>
      <c r="M16" s="24"/>
      <c r="N16" s="24"/>
      <c r="O16" s="24"/>
      <c r="P16" s="24"/>
      <c r="Q16" s="24"/>
      <c r="R16" s="28">
        <v>16000</v>
      </c>
      <c r="S16" s="24"/>
      <c r="T16" s="28">
        <f t="shared" si="2"/>
        <v>129500</v>
      </c>
      <c r="U16" s="28">
        <f t="shared" si="0"/>
        <v>0</v>
      </c>
      <c r="V16" s="28">
        <f>T16-U16</f>
        <v>129500</v>
      </c>
    </row>
    <row r="17" spans="1:22" ht="12.75">
      <c r="A17" s="21">
        <v>43252</v>
      </c>
      <c r="B17" s="43">
        <v>13054.18</v>
      </c>
      <c r="C17" s="24"/>
      <c r="D17" s="28">
        <v>15855.67</v>
      </c>
      <c r="E17" s="24"/>
      <c r="F17" s="28">
        <v>20632.5</v>
      </c>
      <c r="G17" s="24"/>
      <c r="H17" s="28">
        <v>23317.46</v>
      </c>
      <c r="I17" s="24"/>
      <c r="J17" s="28">
        <v>15362.75</v>
      </c>
      <c r="K17" s="24"/>
      <c r="L17" s="28">
        <v>22248.16</v>
      </c>
      <c r="M17" s="24"/>
      <c r="N17" s="24"/>
      <c r="O17" s="24"/>
      <c r="P17" s="24"/>
      <c r="Q17" s="24"/>
      <c r="R17" s="28">
        <v>15341.78</v>
      </c>
      <c r="S17" s="24"/>
      <c r="T17" s="28">
        <f t="shared" si="2"/>
        <v>125812.5</v>
      </c>
      <c r="U17" s="28">
        <f t="shared" si="0"/>
        <v>0</v>
      </c>
      <c r="V17" s="28">
        <f>T17-U17</f>
        <v>125812.5</v>
      </c>
    </row>
    <row r="18" spans="1:22" ht="12.75">
      <c r="A18" s="22" t="s">
        <v>15</v>
      </c>
      <c r="B18" s="48">
        <f>SUM(B15:B17)</f>
        <v>26054.18</v>
      </c>
      <c r="C18" s="48">
        <f>SUM(C15:C17)</f>
        <v>0</v>
      </c>
      <c r="D18" s="49">
        <f>D15+D16+D17</f>
        <v>33355.67</v>
      </c>
      <c r="E18" s="48">
        <f>SUM(E15:E17)</f>
        <v>0</v>
      </c>
      <c r="F18" s="49">
        <f>F15+F16+F17</f>
        <v>41632.5</v>
      </c>
      <c r="G18" s="48">
        <f>SUM(G15:G17)</f>
        <v>0</v>
      </c>
      <c r="H18" s="49">
        <f>H15+H16+H17</f>
        <v>47317.46</v>
      </c>
      <c r="I18" s="48">
        <f>SUM(I15:I17)</f>
        <v>0</v>
      </c>
      <c r="J18" s="49">
        <f>J15+J16+J17</f>
        <v>30862.75</v>
      </c>
      <c r="K18" s="48">
        <f>SUM(K15:K17)</f>
        <v>0</v>
      </c>
      <c r="L18" s="49">
        <f>L15+L16+L17</f>
        <v>44748.16</v>
      </c>
      <c r="M18" s="48">
        <f>SUM(M15:M17)</f>
        <v>0</v>
      </c>
      <c r="N18" s="48">
        <f>SUM(N15:N17)</f>
        <v>0</v>
      </c>
      <c r="O18" s="48">
        <f>SUM(O15:O17)</f>
        <v>0</v>
      </c>
      <c r="P18" s="48">
        <f>SUM(P15:P17)</f>
        <v>0</v>
      </c>
      <c r="Q18" s="48">
        <f>SUM(Q15:Q17)</f>
        <v>0</v>
      </c>
      <c r="R18" s="49">
        <f>R15+R16+R17</f>
        <v>31341.78</v>
      </c>
      <c r="S18" s="48">
        <f>SUM(S15:S17)</f>
        <v>0</v>
      </c>
      <c r="T18" s="49">
        <f t="shared" si="2"/>
        <v>255312.5</v>
      </c>
      <c r="U18" s="49">
        <f t="shared" si="0"/>
        <v>0</v>
      </c>
      <c r="V18" s="13">
        <f>SUM(V15:V17)</f>
        <v>255312.5</v>
      </c>
    </row>
    <row r="19" spans="1:22" ht="12.75">
      <c r="A19" s="21">
        <v>43282</v>
      </c>
      <c r="B19" s="28">
        <v>12500</v>
      </c>
      <c r="C19" s="50"/>
      <c r="D19" s="28">
        <v>16000</v>
      </c>
      <c r="E19" s="50"/>
      <c r="F19" s="28">
        <v>20000</v>
      </c>
      <c r="G19" s="50"/>
      <c r="H19" s="28">
        <v>23000</v>
      </c>
      <c r="I19" s="50"/>
      <c r="J19" s="28">
        <v>15500</v>
      </c>
      <c r="K19" s="50"/>
      <c r="L19" s="28">
        <v>22000</v>
      </c>
      <c r="M19" s="50"/>
      <c r="N19" s="28"/>
      <c r="O19" s="28"/>
      <c r="P19" s="28"/>
      <c r="Q19" s="28"/>
      <c r="R19" s="28">
        <v>15500</v>
      </c>
      <c r="S19" s="50"/>
      <c r="T19" s="28">
        <f t="shared" si="2"/>
        <v>124500</v>
      </c>
      <c r="U19" s="28">
        <f t="shared" si="0"/>
        <v>0</v>
      </c>
      <c r="V19" s="28">
        <f>T19-U19</f>
        <v>124500</v>
      </c>
    </row>
    <row r="20" spans="1:22" ht="12.75">
      <c r="A20" s="21">
        <v>43313</v>
      </c>
      <c r="B20" s="24">
        <v>12500</v>
      </c>
      <c r="C20" s="45"/>
      <c r="D20" s="24">
        <v>16000</v>
      </c>
      <c r="E20" s="45"/>
      <c r="F20" s="24">
        <v>20000</v>
      </c>
      <c r="G20" s="14"/>
      <c r="H20" s="24">
        <v>23000</v>
      </c>
      <c r="I20" s="45"/>
      <c r="J20" s="24">
        <v>15500</v>
      </c>
      <c r="K20" s="28"/>
      <c r="L20" s="24">
        <v>22000</v>
      </c>
      <c r="M20" s="28"/>
      <c r="N20" s="28"/>
      <c r="O20" s="28"/>
      <c r="P20" s="28"/>
      <c r="Q20" s="28"/>
      <c r="R20" s="24">
        <v>15500</v>
      </c>
      <c r="S20" s="28"/>
      <c r="T20" s="28">
        <f t="shared" si="2"/>
        <v>124500</v>
      </c>
      <c r="U20" s="28">
        <f t="shared" si="0"/>
        <v>0</v>
      </c>
      <c r="V20" s="28">
        <f>T20-U20</f>
        <v>124500</v>
      </c>
    </row>
    <row r="21" spans="1:23" ht="12.75">
      <c r="A21" s="21">
        <v>43344</v>
      </c>
      <c r="B21" s="28">
        <v>12336.06</v>
      </c>
      <c r="C21" s="43"/>
      <c r="D21" s="28">
        <v>15799.23</v>
      </c>
      <c r="E21" s="44"/>
      <c r="F21" s="28">
        <v>19660.07</v>
      </c>
      <c r="G21" s="45"/>
      <c r="H21" s="28">
        <v>21806.71</v>
      </c>
      <c r="I21" s="44"/>
      <c r="J21" s="28">
        <v>14359.77</v>
      </c>
      <c r="K21" s="28"/>
      <c r="L21" s="28">
        <v>20124.87</v>
      </c>
      <c r="M21" s="28"/>
      <c r="N21" s="28"/>
      <c r="O21" s="28"/>
      <c r="P21" s="28"/>
      <c r="Q21" s="28"/>
      <c r="R21" s="28">
        <v>13913.29</v>
      </c>
      <c r="S21" s="28"/>
      <c r="T21" s="28">
        <f t="shared" si="2"/>
        <v>118000</v>
      </c>
      <c r="U21" s="28">
        <f t="shared" si="0"/>
        <v>0</v>
      </c>
      <c r="V21" s="28">
        <f>T21-U21</f>
        <v>118000</v>
      </c>
      <c r="W21" s="29"/>
    </row>
    <row r="22" spans="1:22" ht="12.75">
      <c r="A22" s="22" t="s">
        <v>16</v>
      </c>
      <c r="B22" s="49">
        <f>SUM(B19:B21)</f>
        <v>37336.06</v>
      </c>
      <c r="C22" s="48">
        <f>C19+C20+C21</f>
        <v>0</v>
      </c>
      <c r="D22" s="49">
        <f>SUM(D19:D21)</f>
        <v>47799.229999999996</v>
      </c>
      <c r="E22" s="48">
        <f>E19+E20+E21</f>
        <v>0</v>
      </c>
      <c r="F22" s="49">
        <f>SUM(F19:F21)</f>
        <v>59660.07</v>
      </c>
      <c r="G22" s="48">
        <f>G19+G20+G21</f>
        <v>0</v>
      </c>
      <c r="H22" s="49">
        <f>SUM(H19:H21)</f>
        <v>67806.70999999999</v>
      </c>
      <c r="I22" s="48">
        <f>I19+I20+I21</f>
        <v>0</v>
      </c>
      <c r="J22" s="49">
        <f>SUM(J19:J21)</f>
        <v>45359.770000000004</v>
      </c>
      <c r="K22" s="48">
        <f>K19+K20+K21</f>
        <v>0</v>
      </c>
      <c r="L22" s="49">
        <f>SUM(L19:L21)</f>
        <v>64124.869999999995</v>
      </c>
      <c r="M22" s="48">
        <f>M19+M20+M21</f>
        <v>0</v>
      </c>
      <c r="N22" s="48">
        <f>N19+N20+N21</f>
        <v>0</v>
      </c>
      <c r="O22" s="48">
        <f>O19+O20+O21</f>
        <v>0</v>
      </c>
      <c r="P22" s="48">
        <f>P19+P20+P21</f>
        <v>0</v>
      </c>
      <c r="Q22" s="48">
        <f>Q19+Q20+Q21</f>
        <v>0</v>
      </c>
      <c r="R22" s="49">
        <f>SUM(R19:R21)</f>
        <v>44913.29</v>
      </c>
      <c r="S22" s="48">
        <f>S19+S20+S21</f>
        <v>0</v>
      </c>
      <c r="T22" s="49">
        <f t="shared" si="2"/>
        <v>366999.99999999994</v>
      </c>
      <c r="U22" s="49">
        <f t="shared" si="0"/>
        <v>0</v>
      </c>
      <c r="V22" s="48">
        <f>V19+V20+V21</f>
        <v>367000</v>
      </c>
    </row>
    <row r="23" spans="1:22" ht="12.75">
      <c r="A23" s="21">
        <v>43374</v>
      </c>
      <c r="B23" s="28">
        <v>14000</v>
      </c>
      <c r="C23" s="14"/>
      <c r="D23" s="28">
        <v>18000</v>
      </c>
      <c r="E23" s="14"/>
      <c r="F23" s="28">
        <v>23000</v>
      </c>
      <c r="G23" s="14"/>
      <c r="H23" s="28">
        <v>26000</v>
      </c>
      <c r="I23" s="14"/>
      <c r="J23" s="28">
        <v>17000</v>
      </c>
      <c r="K23" s="14"/>
      <c r="L23" s="28">
        <v>24500</v>
      </c>
      <c r="M23" s="14"/>
      <c r="N23" s="14"/>
      <c r="O23" s="14"/>
      <c r="P23" s="14"/>
      <c r="Q23" s="14"/>
      <c r="R23" s="28">
        <v>17000</v>
      </c>
      <c r="S23" s="14"/>
      <c r="T23" s="28">
        <f t="shared" si="2"/>
        <v>139500</v>
      </c>
      <c r="U23" s="28">
        <f t="shared" si="0"/>
        <v>0</v>
      </c>
      <c r="V23" s="28">
        <f>T23-U23</f>
        <v>139500</v>
      </c>
    </row>
    <row r="24" spans="1:23" ht="12.75">
      <c r="A24" s="23" t="s">
        <v>17</v>
      </c>
      <c r="B24" s="28">
        <v>10200</v>
      </c>
      <c r="C24" s="46"/>
      <c r="D24" s="28">
        <v>13000</v>
      </c>
      <c r="E24" s="14"/>
      <c r="F24" s="28">
        <v>16000</v>
      </c>
      <c r="G24" s="46"/>
      <c r="H24" s="28">
        <v>18000</v>
      </c>
      <c r="I24" s="46"/>
      <c r="J24" s="28">
        <v>12000</v>
      </c>
      <c r="K24" s="14"/>
      <c r="L24" s="28">
        <v>17000</v>
      </c>
      <c r="M24" s="14"/>
      <c r="N24" s="14"/>
      <c r="O24" s="14"/>
      <c r="P24" s="14"/>
      <c r="Q24" s="14"/>
      <c r="R24" s="28">
        <v>12000</v>
      </c>
      <c r="S24" s="14"/>
      <c r="T24" s="28">
        <f t="shared" si="2"/>
        <v>98200</v>
      </c>
      <c r="U24" s="28">
        <f t="shared" si="0"/>
        <v>0</v>
      </c>
      <c r="V24" s="28">
        <f>T24-U24</f>
        <v>98200</v>
      </c>
      <c r="W24" s="29"/>
    </row>
    <row r="25" spans="1:22" ht="12.75">
      <c r="A25" s="21">
        <v>43435</v>
      </c>
      <c r="B25" s="28">
        <v>5506.09</v>
      </c>
      <c r="C25" s="14"/>
      <c r="D25" s="28">
        <v>7031</v>
      </c>
      <c r="E25" s="14"/>
      <c r="F25" s="28">
        <v>8467.95</v>
      </c>
      <c r="G25" s="14"/>
      <c r="H25" s="28">
        <v>9949.75</v>
      </c>
      <c r="I25" s="14"/>
      <c r="J25" s="28">
        <v>7090.06</v>
      </c>
      <c r="K25" s="14"/>
      <c r="L25" s="28">
        <v>9520.33</v>
      </c>
      <c r="M25" s="14"/>
      <c r="N25" s="14"/>
      <c r="O25" s="14"/>
      <c r="P25" s="14"/>
      <c r="Q25" s="14"/>
      <c r="R25" s="28">
        <v>6734.82</v>
      </c>
      <c r="S25" s="14"/>
      <c r="T25" s="28">
        <f t="shared" si="2"/>
        <v>54300</v>
      </c>
      <c r="U25" s="28">
        <f t="shared" si="0"/>
        <v>0</v>
      </c>
      <c r="V25" s="28">
        <f>T25-U25</f>
        <v>54300</v>
      </c>
    </row>
    <row r="26" spans="1:22" ht="25.5">
      <c r="A26" s="32" t="s">
        <v>18</v>
      </c>
      <c r="B26" s="48">
        <f aca="true" t="shared" si="3" ref="B26:S26">B23+B24+B25</f>
        <v>29706.09</v>
      </c>
      <c r="C26" s="48">
        <f t="shared" si="3"/>
        <v>0</v>
      </c>
      <c r="D26" s="48">
        <f t="shared" si="3"/>
        <v>38031</v>
      </c>
      <c r="E26" s="51">
        <f t="shared" si="3"/>
        <v>0</v>
      </c>
      <c r="F26" s="51">
        <f t="shared" si="3"/>
        <v>47467.95</v>
      </c>
      <c r="G26" s="51">
        <f t="shared" si="3"/>
        <v>0</v>
      </c>
      <c r="H26" s="51">
        <f t="shared" si="3"/>
        <v>53949.75</v>
      </c>
      <c r="I26" s="51">
        <f t="shared" si="3"/>
        <v>0</v>
      </c>
      <c r="J26" s="51">
        <f t="shared" si="3"/>
        <v>36090.06</v>
      </c>
      <c r="K26" s="51">
        <f t="shared" si="3"/>
        <v>0</v>
      </c>
      <c r="L26" s="51">
        <f t="shared" si="3"/>
        <v>51020.33</v>
      </c>
      <c r="M26" s="51">
        <f t="shared" si="3"/>
        <v>0</v>
      </c>
      <c r="N26" s="51">
        <f>N23+N24+N25</f>
        <v>0</v>
      </c>
      <c r="O26" s="51">
        <f>O23+O24+O25</f>
        <v>0</v>
      </c>
      <c r="P26" s="51">
        <f>P23+P24+P25</f>
        <v>0</v>
      </c>
      <c r="Q26" s="51">
        <f>Q23+Q24+Q25</f>
        <v>0</v>
      </c>
      <c r="R26" s="51">
        <f t="shared" si="3"/>
        <v>35734.82</v>
      </c>
      <c r="S26" s="51">
        <f t="shared" si="3"/>
        <v>0</v>
      </c>
      <c r="T26" s="49">
        <f t="shared" si="2"/>
        <v>292000</v>
      </c>
      <c r="U26" s="49">
        <f t="shared" si="0"/>
        <v>0</v>
      </c>
      <c r="V26" s="13">
        <f>SUM(V23:V25)</f>
        <v>292000</v>
      </c>
    </row>
    <row r="27" spans="1:22" ht="37.5" customHeight="1">
      <c r="A27" s="30" t="s">
        <v>19</v>
      </c>
      <c r="B27" s="48">
        <f>B14+B18+B22+B26</f>
        <v>93096.33</v>
      </c>
      <c r="C27" s="48">
        <f aca="true" t="shared" si="4" ref="C27:S27">C14+C18+C22+C26</f>
        <v>0</v>
      </c>
      <c r="D27" s="48">
        <f t="shared" si="4"/>
        <v>119185.9</v>
      </c>
      <c r="E27" s="48">
        <f t="shared" si="4"/>
        <v>0</v>
      </c>
      <c r="F27" s="48">
        <f t="shared" si="4"/>
        <v>148760.52000000002</v>
      </c>
      <c r="G27" s="48">
        <f t="shared" si="4"/>
        <v>0</v>
      </c>
      <c r="H27" s="48">
        <f t="shared" si="4"/>
        <v>169073.91999999998</v>
      </c>
      <c r="I27" s="48">
        <f t="shared" si="4"/>
        <v>0</v>
      </c>
      <c r="J27" s="48">
        <f t="shared" si="4"/>
        <v>112312.58</v>
      </c>
      <c r="K27" s="48">
        <f t="shared" si="4"/>
        <v>0</v>
      </c>
      <c r="L27" s="48">
        <f t="shared" si="4"/>
        <v>159893.36</v>
      </c>
      <c r="M27" s="48">
        <f t="shared" si="4"/>
        <v>0</v>
      </c>
      <c r="N27" s="48">
        <f t="shared" si="4"/>
        <v>0</v>
      </c>
      <c r="O27" s="48">
        <f t="shared" si="4"/>
        <v>0</v>
      </c>
      <c r="P27" s="48">
        <f t="shared" si="4"/>
        <v>0</v>
      </c>
      <c r="Q27" s="48">
        <f t="shared" si="4"/>
        <v>0</v>
      </c>
      <c r="R27" s="48">
        <f t="shared" si="4"/>
        <v>111989.89000000001</v>
      </c>
      <c r="S27" s="48">
        <f t="shared" si="4"/>
        <v>0</v>
      </c>
      <c r="T27" s="49">
        <f t="shared" si="2"/>
        <v>914312.4999999999</v>
      </c>
      <c r="U27" s="49">
        <f t="shared" si="0"/>
        <v>0</v>
      </c>
      <c r="V27" s="48">
        <f>V14+V18+V22+V26</f>
        <v>914312.5</v>
      </c>
    </row>
    <row r="28" spans="1:22" ht="12.75">
      <c r="A28" s="1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0" ht="12.75">
      <c r="B29" s="1"/>
      <c r="C29" s="1"/>
      <c r="D29" s="1"/>
      <c r="E29" s="54"/>
      <c r="F29" s="1"/>
      <c r="G29" s="1"/>
      <c r="H29" s="1"/>
      <c r="I29" s="1"/>
      <c r="J29" s="1"/>
      <c r="K29" s="54"/>
      <c r="L29" s="1"/>
      <c r="M29" s="1"/>
      <c r="N29" s="1"/>
      <c r="O29" s="1"/>
      <c r="P29" s="1"/>
      <c r="Q29" s="1"/>
      <c r="R29" s="1"/>
      <c r="S29" s="1"/>
      <c r="T29" s="1"/>
    </row>
    <row r="30" spans="2:20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4:18" ht="12.75">
      <c r="D32" s="1"/>
      <c r="F32" s="1"/>
      <c r="H32" s="1"/>
      <c r="J32" s="1"/>
      <c r="L32" s="1"/>
      <c r="R32" s="1"/>
    </row>
    <row r="33" spans="2:20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4:18" ht="12.75">
      <c r="D34" s="1"/>
      <c r="F34" s="1"/>
      <c r="H34" s="1"/>
      <c r="J34" s="1"/>
      <c r="L34" s="1"/>
      <c r="R34" s="1"/>
    </row>
    <row r="35" spans="2:18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ht="12.75">
      <c r="A36" s="52"/>
    </row>
    <row r="37" spans="2:21" ht="12.75">
      <c r="B37" s="1"/>
      <c r="D37" s="1"/>
      <c r="F37" s="1"/>
      <c r="H37" s="1"/>
      <c r="J37" s="26"/>
      <c r="L37" s="1"/>
      <c r="R37" s="1"/>
      <c r="T37" s="1"/>
      <c r="U37" s="26"/>
    </row>
    <row r="41" ht="12.75">
      <c r="D41" s="52" t="s">
        <v>38</v>
      </c>
    </row>
    <row r="42" spans="1:2" ht="12.75">
      <c r="A42" s="35"/>
      <c r="B42" s="34">
        <v>43217</v>
      </c>
    </row>
    <row r="43" spans="1:8" ht="12.75">
      <c r="A43" s="62" t="s">
        <v>0</v>
      </c>
      <c r="B43" s="15" t="s">
        <v>8</v>
      </c>
      <c r="C43" s="7"/>
      <c r="D43" s="10"/>
      <c r="E43" s="10"/>
      <c r="F43" s="10"/>
      <c r="G43" s="10"/>
      <c r="H43" s="10"/>
    </row>
    <row r="44" spans="1:8" ht="12.75">
      <c r="A44" s="63"/>
      <c r="B44" s="15" t="s">
        <v>9</v>
      </c>
      <c r="C44" s="36" t="s">
        <v>10</v>
      </c>
      <c r="D44" s="37"/>
      <c r="E44" s="38"/>
      <c r="F44" s="39"/>
      <c r="G44" s="39"/>
      <c r="H44" s="39"/>
    </row>
    <row r="45" spans="1:8" ht="12.75">
      <c r="A45" s="21">
        <v>43101</v>
      </c>
      <c r="B45" s="8">
        <f aca="true" t="shared" si="5" ref="B45:C47">T11</f>
        <v>0</v>
      </c>
      <c r="C45" s="8">
        <f t="shared" si="5"/>
        <v>0</v>
      </c>
      <c r="D45" s="31"/>
      <c r="E45" s="11"/>
      <c r="F45" s="11"/>
      <c r="G45" s="11"/>
      <c r="H45" s="11"/>
    </row>
    <row r="46" spans="1:8" ht="12.75">
      <c r="A46" s="21">
        <v>43132</v>
      </c>
      <c r="B46" s="8">
        <f t="shared" si="5"/>
        <v>0</v>
      </c>
      <c r="C46" s="8">
        <f t="shared" si="5"/>
        <v>0</v>
      </c>
      <c r="D46" s="31"/>
      <c r="E46" s="11"/>
      <c r="F46" s="11"/>
      <c r="G46" s="11"/>
      <c r="H46" s="11"/>
    </row>
    <row r="47" spans="1:8" ht="12.75">
      <c r="A47" s="21">
        <v>43160</v>
      </c>
      <c r="B47" s="8">
        <f t="shared" si="5"/>
        <v>0</v>
      </c>
      <c r="C47" s="8">
        <f t="shared" si="5"/>
        <v>0</v>
      </c>
      <c r="D47" s="31"/>
      <c r="E47" s="31"/>
      <c r="F47" s="11"/>
      <c r="G47" s="11"/>
      <c r="H47" s="11"/>
    </row>
    <row r="48" spans="1:8" ht="12.75">
      <c r="A48" s="22" t="s">
        <v>14</v>
      </c>
      <c r="B48" s="2">
        <f>SUM(B45:B47)</f>
        <v>0</v>
      </c>
      <c r="C48" s="20">
        <f>SUM(C45:C47)</f>
        <v>0</v>
      </c>
      <c r="D48" s="31"/>
      <c r="E48" s="31"/>
      <c r="F48" s="31"/>
      <c r="G48" s="40"/>
      <c r="H48" s="31"/>
    </row>
    <row r="49" spans="1:8" ht="12.75">
      <c r="A49" s="21">
        <v>43191</v>
      </c>
      <c r="B49" s="8">
        <f>T15</f>
        <v>0</v>
      </c>
      <c r="C49" s="8">
        <f>U15</f>
        <v>0</v>
      </c>
      <c r="D49" s="31"/>
      <c r="E49" s="11"/>
      <c r="F49" s="11"/>
      <c r="G49" s="11"/>
      <c r="H49" s="11"/>
    </row>
    <row r="50" spans="1:8" ht="12.75">
      <c r="A50" s="21">
        <v>43221</v>
      </c>
      <c r="B50" s="8">
        <f>T16</f>
        <v>129500</v>
      </c>
      <c r="C50" s="8"/>
      <c r="D50" s="31"/>
      <c r="E50" s="11"/>
      <c r="F50" s="11"/>
      <c r="G50" s="11"/>
      <c r="H50" s="11"/>
    </row>
    <row r="51" spans="1:8" ht="12.75">
      <c r="A51" s="21">
        <v>43252</v>
      </c>
      <c r="B51" s="8">
        <f>T17</f>
        <v>125812.5</v>
      </c>
      <c r="C51" s="8"/>
      <c r="D51" s="31"/>
      <c r="E51" s="40"/>
      <c r="F51" s="40"/>
      <c r="G51" s="40"/>
      <c r="H51" s="40"/>
    </row>
    <row r="52" spans="1:8" ht="12.75">
      <c r="A52" s="22" t="s">
        <v>15</v>
      </c>
      <c r="B52" s="2">
        <f>SUM(B49:B51)</f>
        <v>255312.5</v>
      </c>
      <c r="C52" s="20">
        <f>SUM(C49:C51)</f>
        <v>0</v>
      </c>
      <c r="D52" s="31"/>
      <c r="E52" s="31"/>
      <c r="F52" s="31"/>
      <c r="G52" s="31"/>
      <c r="H52" s="31"/>
    </row>
    <row r="53" spans="1:8" ht="12.75">
      <c r="A53" s="21">
        <v>43282</v>
      </c>
      <c r="B53" s="8">
        <f>T19</f>
        <v>124500</v>
      </c>
      <c r="C53" s="8">
        <f aca="true" t="shared" si="6" ref="C53:C60">SUM(B53)</f>
        <v>124500</v>
      </c>
      <c r="D53" s="31"/>
      <c r="E53" s="11"/>
      <c r="F53" s="11"/>
      <c r="G53" s="11"/>
      <c r="H53" s="11"/>
    </row>
    <row r="54" spans="1:9" ht="12.75">
      <c r="A54" s="21">
        <v>43313</v>
      </c>
      <c r="B54" s="8">
        <f>T20</f>
        <v>124500</v>
      </c>
      <c r="C54" s="8">
        <f t="shared" si="6"/>
        <v>124500</v>
      </c>
      <c r="D54" s="31"/>
      <c r="E54" s="11"/>
      <c r="F54" s="11"/>
      <c r="G54" s="11"/>
      <c r="H54" s="11"/>
      <c r="I54" s="1"/>
    </row>
    <row r="55" spans="1:9" ht="12.75">
      <c r="A55" s="21">
        <v>43344</v>
      </c>
      <c r="B55" s="8">
        <f>T21</f>
        <v>118000</v>
      </c>
      <c r="C55" s="8">
        <f t="shared" si="6"/>
        <v>118000</v>
      </c>
      <c r="D55" s="31"/>
      <c r="E55" s="11"/>
      <c r="F55" s="11"/>
      <c r="G55" s="11"/>
      <c r="H55" s="11"/>
      <c r="I55" s="1"/>
    </row>
    <row r="56" spans="1:8" ht="12.75">
      <c r="A56" s="22" t="s">
        <v>16</v>
      </c>
      <c r="B56" s="2">
        <f>SUM(B53:B55)</f>
        <v>367000</v>
      </c>
      <c r="C56" s="20">
        <f t="shared" si="6"/>
        <v>367000</v>
      </c>
      <c r="D56" s="31"/>
      <c r="E56" s="31"/>
      <c r="F56" s="31"/>
      <c r="G56" s="31"/>
      <c r="H56" s="31"/>
    </row>
    <row r="57" spans="1:11" ht="12.75">
      <c r="A57" s="21">
        <v>43374</v>
      </c>
      <c r="B57" s="8">
        <f>T23</f>
        <v>139500</v>
      </c>
      <c r="C57" s="8">
        <f t="shared" si="6"/>
        <v>139500</v>
      </c>
      <c r="D57" s="31"/>
      <c r="E57" s="11"/>
      <c r="F57" s="11"/>
      <c r="G57" s="11"/>
      <c r="H57" s="11"/>
      <c r="I57" s="1"/>
      <c r="J57" s="1"/>
      <c r="K57" s="1"/>
    </row>
    <row r="58" spans="1:11" ht="12.75">
      <c r="A58" s="23" t="s">
        <v>17</v>
      </c>
      <c r="B58" s="8">
        <f>T24</f>
        <v>98200</v>
      </c>
      <c r="C58" s="8">
        <f t="shared" si="6"/>
        <v>98200</v>
      </c>
      <c r="D58" s="31"/>
      <c r="E58" s="11"/>
      <c r="F58" s="11"/>
      <c r="G58" s="11"/>
      <c r="H58" s="11"/>
      <c r="I58" s="1"/>
      <c r="J58" s="1"/>
      <c r="K58" s="1"/>
    </row>
    <row r="59" spans="1:11" ht="12.75">
      <c r="A59" s="21">
        <v>43435</v>
      </c>
      <c r="B59" s="8">
        <f>T25</f>
        <v>54300</v>
      </c>
      <c r="C59" s="8">
        <f t="shared" si="6"/>
        <v>54300</v>
      </c>
      <c r="D59" s="31"/>
      <c r="E59" s="11"/>
      <c r="F59" s="11"/>
      <c r="G59" s="11"/>
      <c r="H59" s="11"/>
      <c r="I59" s="11"/>
      <c r="J59" s="11"/>
      <c r="K59" s="1"/>
    </row>
    <row r="60" spans="1:11" ht="25.5">
      <c r="A60" s="32" t="s">
        <v>18</v>
      </c>
      <c r="B60" s="2">
        <f>SUM(B57:B59)</f>
        <v>292000</v>
      </c>
      <c r="C60" s="20">
        <f t="shared" si="6"/>
        <v>292000</v>
      </c>
      <c r="D60" s="31"/>
      <c r="E60" s="31"/>
      <c r="F60" s="31"/>
      <c r="G60" s="31"/>
      <c r="H60" s="31"/>
      <c r="I60" s="10"/>
      <c r="J60" s="42"/>
      <c r="K60" s="1"/>
    </row>
    <row r="61" spans="1:9" ht="25.5">
      <c r="A61" s="30" t="s">
        <v>19</v>
      </c>
      <c r="B61" s="2">
        <f>B48+B52+B56+B60</f>
        <v>914312.5</v>
      </c>
      <c r="C61" s="2">
        <f>C48+C52+C56+C60</f>
        <v>659000</v>
      </c>
      <c r="D61" s="41"/>
      <c r="E61" s="31"/>
      <c r="F61" s="31"/>
      <c r="G61" s="31"/>
      <c r="H61" s="31"/>
      <c r="I61" s="1"/>
    </row>
    <row r="62" spans="1:6" ht="12.75">
      <c r="A62" s="12"/>
      <c r="B62" s="9"/>
      <c r="C62" s="1"/>
      <c r="D62" s="9"/>
      <c r="E62" s="9"/>
      <c r="F62" s="9"/>
    </row>
    <row r="63" spans="1:4" ht="12.75">
      <c r="A63" s="19"/>
      <c r="B63" s="9"/>
      <c r="D63" s="1"/>
    </row>
    <row r="64" ht="12.75">
      <c r="B64" s="26"/>
    </row>
    <row r="65" spans="1:9" ht="12.75">
      <c r="A65" s="25"/>
      <c r="B65" s="17"/>
      <c r="C65" s="17"/>
      <c r="D65" s="25"/>
      <c r="E65" s="17"/>
      <c r="F65" s="27"/>
      <c r="G65" s="17"/>
      <c r="H65" s="17"/>
      <c r="I65" s="1"/>
    </row>
    <row r="66" spans="1:9" ht="12.75">
      <c r="A66" s="19"/>
      <c r="B66" s="26"/>
      <c r="C66" s="9"/>
      <c r="D66" s="19"/>
      <c r="E66" s="1"/>
      <c r="F66" s="1"/>
      <c r="G66" s="18"/>
      <c r="I66" s="1"/>
    </row>
    <row r="67" spans="1:3" ht="12.75">
      <c r="A67" s="56"/>
      <c r="B67" s="59"/>
      <c r="C67" s="41"/>
    </row>
    <row r="68" spans="1:3" ht="12.75">
      <c r="A68" s="67"/>
      <c r="B68" s="68"/>
      <c r="C68" s="41"/>
    </row>
    <row r="69" spans="1:3" ht="12.75">
      <c r="A69" s="67"/>
      <c r="B69" s="68"/>
      <c r="C69" s="41"/>
    </row>
    <row r="70" spans="1:3" ht="12.75">
      <c r="A70" s="67"/>
      <c r="B70" s="68"/>
      <c r="C70" s="41"/>
    </row>
    <row r="71" spans="1:3" ht="12.75">
      <c r="A71" s="67"/>
      <c r="B71" s="68"/>
      <c r="C71" s="41"/>
    </row>
    <row r="72" spans="1:3" ht="12.75">
      <c r="A72" s="56"/>
      <c r="B72" s="59"/>
      <c r="C72" s="41"/>
    </row>
  </sheetData>
  <mergeCells count="18">
    <mergeCell ref="A68:B68"/>
    <mergeCell ref="A69:B69"/>
    <mergeCell ref="A70:B70"/>
    <mergeCell ref="A71:B71"/>
    <mergeCell ref="P9:Q9"/>
    <mergeCell ref="R9:S9"/>
    <mergeCell ref="T9:U9"/>
    <mergeCell ref="A43:A44"/>
    <mergeCell ref="A8:A9"/>
    <mergeCell ref="B8:S8"/>
    <mergeCell ref="T8:U8"/>
    <mergeCell ref="B9:C9"/>
    <mergeCell ref="D9:E9"/>
    <mergeCell ref="F9:G9"/>
    <mergeCell ref="H9:I9"/>
    <mergeCell ref="J9:K9"/>
    <mergeCell ref="L9:M9"/>
    <mergeCell ref="N9:O9"/>
  </mergeCells>
  <printOptions/>
  <pageMargins left="0.15748031496062992" right="0.15748031496062992" top="0.3937007874015748" bottom="0.3937007874015748" header="0.5118110236220472" footer="0.511811023622047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151"/>
  <sheetViews>
    <sheetView workbookViewId="0" topLeftCell="A32">
      <selection activeCell="A1" sqref="A1:IV72"/>
    </sheetView>
  </sheetViews>
  <sheetFormatPr defaultColWidth="9.140625" defaultRowHeight="12.75"/>
  <cols>
    <col min="1" max="1" width="14.00390625" style="0" customWidth="1"/>
    <col min="2" max="2" width="11.7109375" style="0" customWidth="1"/>
    <col min="3" max="3" width="11.421875" style="0" customWidth="1"/>
    <col min="4" max="4" width="10.140625" style="0" bestFit="1" customWidth="1"/>
    <col min="5" max="5" width="10.28125" style="0" customWidth="1"/>
    <col min="6" max="6" width="10.421875" style="0" customWidth="1"/>
    <col min="7" max="7" width="11.421875" style="0" customWidth="1"/>
    <col min="8" max="8" width="10.00390625" style="0" customWidth="1"/>
    <col min="9" max="9" width="11.8515625" style="0" customWidth="1"/>
    <col min="10" max="10" width="9.8515625" style="0" customWidth="1"/>
    <col min="11" max="11" width="11.28125" style="0" customWidth="1"/>
    <col min="12" max="12" width="10.421875" style="0" customWidth="1"/>
    <col min="13" max="17" width="10.7109375" style="0" customWidth="1"/>
    <col min="18" max="18" width="10.140625" style="0" customWidth="1"/>
    <col min="20" max="20" width="12.140625" style="0" customWidth="1"/>
    <col min="21" max="21" width="10.140625" style="0" customWidth="1"/>
    <col min="22" max="22" width="12.140625" style="0" customWidth="1"/>
    <col min="23" max="23" width="9.8515625" style="0" customWidth="1"/>
    <col min="24" max="29" width="8.421875" style="0" customWidth="1"/>
    <col min="30" max="30" width="10.57421875" style="0" customWidth="1"/>
  </cols>
  <sheetData>
    <row r="3" ht="12.75">
      <c r="A3" s="52" t="s">
        <v>22</v>
      </c>
    </row>
    <row r="5" ht="12.75">
      <c r="A5" s="34">
        <v>43217</v>
      </c>
    </row>
    <row r="6" ht="12.75">
      <c r="A6" s="34"/>
    </row>
    <row r="7" ht="12.75">
      <c r="A7" s="34"/>
    </row>
    <row r="8" spans="1:22" ht="12.75">
      <c r="A8" s="74" t="s">
        <v>0</v>
      </c>
      <c r="B8" s="76" t="s">
        <v>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2" t="s">
        <v>2</v>
      </c>
      <c r="U8" s="73"/>
      <c r="V8" s="7"/>
    </row>
    <row r="9" spans="1:22" ht="36.75" customHeight="1">
      <c r="A9" s="75"/>
      <c r="B9" s="78" t="s">
        <v>24</v>
      </c>
      <c r="C9" s="78"/>
      <c r="D9" s="78" t="s">
        <v>25</v>
      </c>
      <c r="E9" s="78"/>
      <c r="F9" s="78" t="s">
        <v>26</v>
      </c>
      <c r="G9" s="78"/>
      <c r="H9" s="78" t="s">
        <v>30</v>
      </c>
      <c r="I9" s="78"/>
      <c r="J9" s="78" t="s">
        <v>27</v>
      </c>
      <c r="K9" s="78"/>
      <c r="L9" s="71" t="s">
        <v>28</v>
      </c>
      <c r="M9" s="70"/>
      <c r="N9" s="71" t="s">
        <v>31</v>
      </c>
      <c r="O9" s="69"/>
      <c r="P9" s="69" t="s">
        <v>32</v>
      </c>
      <c r="Q9" s="70"/>
      <c r="R9" s="71" t="s">
        <v>29</v>
      </c>
      <c r="S9" s="70"/>
      <c r="T9" s="72" t="s">
        <v>2</v>
      </c>
      <c r="U9" s="73"/>
      <c r="V9" s="4" t="s">
        <v>4</v>
      </c>
    </row>
    <row r="10" spans="1:22" ht="25.5">
      <c r="A10" s="5"/>
      <c r="B10" s="3" t="s">
        <v>3</v>
      </c>
      <c r="C10" s="3" t="s">
        <v>7</v>
      </c>
      <c r="D10" s="3" t="s">
        <v>3</v>
      </c>
      <c r="E10" s="3" t="s">
        <v>7</v>
      </c>
      <c r="F10" s="3" t="s">
        <v>3</v>
      </c>
      <c r="G10" s="3" t="s">
        <v>7</v>
      </c>
      <c r="H10" s="3" t="s">
        <v>3</v>
      </c>
      <c r="I10" s="3" t="s">
        <v>7</v>
      </c>
      <c r="J10" s="3" t="s">
        <v>3</v>
      </c>
      <c r="K10" s="3" t="s">
        <v>7</v>
      </c>
      <c r="L10" s="3" t="s">
        <v>3</v>
      </c>
      <c r="M10" s="3" t="s">
        <v>7</v>
      </c>
      <c r="N10" s="3" t="s">
        <v>3</v>
      </c>
      <c r="O10" s="3" t="s">
        <v>7</v>
      </c>
      <c r="P10" s="3" t="s">
        <v>3</v>
      </c>
      <c r="Q10" s="3" t="s">
        <v>7</v>
      </c>
      <c r="R10" s="3" t="s">
        <v>3</v>
      </c>
      <c r="S10" s="3" t="s">
        <v>7</v>
      </c>
      <c r="T10" s="3" t="s">
        <v>3</v>
      </c>
      <c r="U10" s="3" t="s">
        <v>7</v>
      </c>
      <c r="V10" s="7"/>
    </row>
    <row r="11" spans="1:22" ht="12.75">
      <c r="A11" s="21">
        <v>43101</v>
      </c>
      <c r="B11" s="43">
        <v>9035</v>
      </c>
      <c r="C11" s="43">
        <v>9035</v>
      </c>
      <c r="D11" s="43">
        <v>13215</v>
      </c>
      <c r="E11" s="43">
        <v>13215</v>
      </c>
      <c r="F11" s="43">
        <v>2715</v>
      </c>
      <c r="G11" s="43">
        <v>2715</v>
      </c>
      <c r="H11" s="43">
        <v>15595</v>
      </c>
      <c r="I11" s="43">
        <v>15595</v>
      </c>
      <c r="J11" s="43">
        <v>11665</v>
      </c>
      <c r="K11" s="43">
        <v>11665</v>
      </c>
      <c r="L11" s="43">
        <v>16415</v>
      </c>
      <c r="M11" s="43">
        <v>16415</v>
      </c>
      <c r="N11" s="44">
        <v>13750</v>
      </c>
      <c r="O11" s="44">
        <v>13750</v>
      </c>
      <c r="P11" s="43">
        <v>7020</v>
      </c>
      <c r="Q11" s="43">
        <v>7020</v>
      </c>
      <c r="R11" s="43">
        <v>18040</v>
      </c>
      <c r="S11" s="43">
        <v>18040</v>
      </c>
      <c r="T11" s="28">
        <f>B11+D11+F11+H11+J11+L11+R11+N11+P11</f>
        <v>107450</v>
      </c>
      <c r="U11" s="28">
        <f>C11+E11+G11+I11+K11+M11+S11+O11+Q11</f>
        <v>107450</v>
      </c>
      <c r="V11" s="28">
        <f>T11-U11</f>
        <v>0</v>
      </c>
    </row>
    <row r="12" spans="1:22" ht="12.75">
      <c r="A12" s="21">
        <v>43132</v>
      </c>
      <c r="B12" s="44">
        <v>15055</v>
      </c>
      <c r="C12" s="44">
        <v>15055</v>
      </c>
      <c r="D12" s="44">
        <v>15175</v>
      </c>
      <c r="E12" s="44">
        <v>15175</v>
      </c>
      <c r="F12" s="44">
        <v>1305</v>
      </c>
      <c r="G12" s="44">
        <v>1305</v>
      </c>
      <c r="H12" s="44">
        <v>22028.75</v>
      </c>
      <c r="I12" s="44">
        <v>22028.75</v>
      </c>
      <c r="J12" s="44">
        <v>17662.5</v>
      </c>
      <c r="K12" s="44">
        <v>17662.5</v>
      </c>
      <c r="L12" s="44">
        <v>19260</v>
      </c>
      <c r="M12" s="44">
        <v>19260</v>
      </c>
      <c r="N12" s="44">
        <v>4770</v>
      </c>
      <c r="O12" s="44">
        <v>4770</v>
      </c>
      <c r="P12" s="44">
        <v>9270</v>
      </c>
      <c r="Q12" s="44">
        <v>9270</v>
      </c>
      <c r="R12" s="44">
        <v>17835</v>
      </c>
      <c r="S12" s="44">
        <v>17835</v>
      </c>
      <c r="T12" s="28">
        <f>B12+D12+F12+H12+J12+L12+R12+N12+P12</f>
        <v>122361.25</v>
      </c>
      <c r="U12" s="28">
        <f aca="true" t="shared" si="0" ref="U12:U27">C12+E12+G12+I12+K12+M12+S12+O12+Q12</f>
        <v>122361.25</v>
      </c>
      <c r="V12" s="28">
        <f>T12-U12</f>
        <v>0</v>
      </c>
    </row>
    <row r="13" spans="1:22" ht="12.75">
      <c r="A13" s="21">
        <v>43160</v>
      </c>
      <c r="B13" s="44">
        <v>9915</v>
      </c>
      <c r="C13" s="44">
        <v>9915</v>
      </c>
      <c r="D13" s="44">
        <v>16052.5</v>
      </c>
      <c r="E13" s="44">
        <v>16052.5</v>
      </c>
      <c r="F13" s="44">
        <v>13410</v>
      </c>
      <c r="G13" s="44">
        <v>13410</v>
      </c>
      <c r="H13" s="44">
        <v>16430</v>
      </c>
      <c r="I13" s="44">
        <v>16430</v>
      </c>
      <c r="J13" s="44">
        <v>18338.75</v>
      </c>
      <c r="K13" s="44">
        <v>18338.75</v>
      </c>
      <c r="L13" s="44">
        <v>21185</v>
      </c>
      <c r="M13" s="44">
        <v>21185</v>
      </c>
      <c r="N13" s="47">
        <v>0</v>
      </c>
      <c r="O13" s="47">
        <v>0</v>
      </c>
      <c r="P13" s="44">
        <v>2790</v>
      </c>
      <c r="Q13" s="44">
        <v>2790</v>
      </c>
      <c r="R13" s="44">
        <v>13755</v>
      </c>
      <c r="S13" s="44">
        <v>13755</v>
      </c>
      <c r="T13" s="28">
        <f>B13+D13+F13+H13+J13+L13+R13+N13+P13</f>
        <v>111876.25</v>
      </c>
      <c r="U13" s="28">
        <f t="shared" si="0"/>
        <v>111876.25</v>
      </c>
      <c r="V13" s="28">
        <f>T13-U13</f>
        <v>0</v>
      </c>
    </row>
    <row r="14" spans="1:22" ht="12.75">
      <c r="A14" s="22" t="s">
        <v>14</v>
      </c>
      <c r="B14" s="48">
        <f aca="true" t="shared" si="1" ref="B14:V14">SUM(B11:B13)</f>
        <v>34005</v>
      </c>
      <c r="C14" s="48">
        <f t="shared" si="1"/>
        <v>34005</v>
      </c>
      <c r="D14" s="48">
        <f t="shared" si="1"/>
        <v>44442.5</v>
      </c>
      <c r="E14" s="48">
        <f t="shared" si="1"/>
        <v>44442.5</v>
      </c>
      <c r="F14" s="48">
        <f t="shared" si="1"/>
        <v>17430</v>
      </c>
      <c r="G14" s="48">
        <f t="shared" si="1"/>
        <v>17430</v>
      </c>
      <c r="H14" s="48">
        <f t="shared" si="1"/>
        <v>54053.75</v>
      </c>
      <c r="I14" s="48">
        <f t="shared" si="1"/>
        <v>54053.75</v>
      </c>
      <c r="J14" s="48">
        <f t="shared" si="1"/>
        <v>47666.25</v>
      </c>
      <c r="K14" s="48">
        <f t="shared" si="1"/>
        <v>47666.25</v>
      </c>
      <c r="L14" s="48">
        <f t="shared" si="1"/>
        <v>56860</v>
      </c>
      <c r="M14" s="48">
        <f>SUM(M11:M13)</f>
        <v>56860</v>
      </c>
      <c r="N14" s="48">
        <f>SUM(N11:N13)</f>
        <v>18520</v>
      </c>
      <c r="O14" s="48">
        <f>SUM(O11:O13)</f>
        <v>18520</v>
      </c>
      <c r="P14" s="48">
        <f>SUM(P11:P13)</f>
        <v>19080</v>
      </c>
      <c r="Q14" s="48">
        <f>SUM(Q11:Q13)</f>
        <v>19080</v>
      </c>
      <c r="R14" s="48">
        <f t="shared" si="1"/>
        <v>49630</v>
      </c>
      <c r="S14" s="48">
        <f t="shared" si="1"/>
        <v>49630</v>
      </c>
      <c r="T14" s="49">
        <f aca="true" t="shared" si="2" ref="T14:T27">B14+D14+F14+H14+J14+L14+R14+N14+P14</f>
        <v>341687.5</v>
      </c>
      <c r="U14" s="49">
        <f t="shared" si="0"/>
        <v>341687.5</v>
      </c>
      <c r="V14" s="48">
        <f t="shared" si="1"/>
        <v>0</v>
      </c>
    </row>
    <row r="15" spans="1:22" ht="12.75">
      <c r="A15" s="21">
        <v>43191</v>
      </c>
      <c r="B15" s="43">
        <v>14516.83</v>
      </c>
      <c r="C15" s="24">
        <v>0</v>
      </c>
      <c r="D15" s="45">
        <v>7358.69</v>
      </c>
      <c r="E15" s="24">
        <v>0</v>
      </c>
      <c r="F15" s="28">
        <v>23935.96</v>
      </c>
      <c r="G15" s="24">
        <v>0</v>
      </c>
      <c r="H15" s="28">
        <v>16564.33</v>
      </c>
      <c r="I15" s="24">
        <v>0</v>
      </c>
      <c r="J15" s="28">
        <v>15545.43</v>
      </c>
      <c r="K15" s="24">
        <v>0</v>
      </c>
      <c r="L15" s="28">
        <v>28719.91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8">
        <v>13358.85</v>
      </c>
      <c r="S15" s="24"/>
      <c r="T15" s="28">
        <f t="shared" si="2"/>
        <v>120000</v>
      </c>
      <c r="U15" s="28">
        <f>C15+E15+G15+I15+K15+M15+S15+O15+Q15</f>
        <v>0</v>
      </c>
      <c r="V15" s="28">
        <f>T15-U15</f>
        <v>120000</v>
      </c>
    </row>
    <row r="16" spans="1:22" ht="12.75">
      <c r="A16" s="21">
        <v>43221</v>
      </c>
      <c r="B16" s="43">
        <v>13000</v>
      </c>
      <c r="C16" s="24"/>
      <c r="D16" s="28">
        <v>17500</v>
      </c>
      <c r="E16" s="24"/>
      <c r="F16" s="28">
        <v>21000</v>
      </c>
      <c r="G16" s="24"/>
      <c r="H16" s="28">
        <v>24000</v>
      </c>
      <c r="I16" s="24"/>
      <c r="J16" s="28">
        <v>15500</v>
      </c>
      <c r="K16" s="24"/>
      <c r="L16" s="28">
        <v>22500</v>
      </c>
      <c r="M16" s="24"/>
      <c r="N16" s="24"/>
      <c r="O16" s="24"/>
      <c r="P16" s="24"/>
      <c r="Q16" s="24"/>
      <c r="R16" s="28">
        <v>16000</v>
      </c>
      <c r="S16" s="24"/>
      <c r="T16" s="28">
        <f t="shared" si="2"/>
        <v>129500</v>
      </c>
      <c r="U16" s="28">
        <f t="shared" si="0"/>
        <v>0</v>
      </c>
      <c r="V16" s="28">
        <f>T16-U16</f>
        <v>129500</v>
      </c>
    </row>
    <row r="17" spans="1:22" ht="12.75">
      <c r="A17" s="21">
        <v>43252</v>
      </c>
      <c r="B17" s="43">
        <v>13054.18</v>
      </c>
      <c r="C17" s="24"/>
      <c r="D17" s="28">
        <v>15855.67</v>
      </c>
      <c r="E17" s="24"/>
      <c r="F17" s="28">
        <v>20632.5</v>
      </c>
      <c r="G17" s="24"/>
      <c r="H17" s="28">
        <v>23317.46</v>
      </c>
      <c r="I17" s="24"/>
      <c r="J17" s="28">
        <v>15362.75</v>
      </c>
      <c r="K17" s="24"/>
      <c r="L17" s="28">
        <v>22248.16</v>
      </c>
      <c r="M17" s="24"/>
      <c r="N17" s="24"/>
      <c r="O17" s="24"/>
      <c r="P17" s="24"/>
      <c r="Q17" s="24"/>
      <c r="R17" s="28">
        <v>15341.78</v>
      </c>
      <c r="S17" s="24"/>
      <c r="T17" s="28">
        <f t="shared" si="2"/>
        <v>125812.5</v>
      </c>
      <c r="U17" s="28">
        <f t="shared" si="0"/>
        <v>0</v>
      </c>
      <c r="V17" s="28">
        <f>T17-U17</f>
        <v>125812.5</v>
      </c>
    </row>
    <row r="18" spans="1:22" ht="12.75">
      <c r="A18" s="22" t="s">
        <v>15</v>
      </c>
      <c r="B18" s="48">
        <f>SUM(B15:B17)</f>
        <v>40571.01</v>
      </c>
      <c r="C18" s="48">
        <f>SUM(C15:C17)</f>
        <v>0</v>
      </c>
      <c r="D18" s="49">
        <f>D15+D16+D17</f>
        <v>40714.36</v>
      </c>
      <c r="E18" s="48">
        <f>SUM(E15:E17)</f>
        <v>0</v>
      </c>
      <c r="F18" s="49">
        <f>F15+F16+F17</f>
        <v>65568.45999999999</v>
      </c>
      <c r="G18" s="48">
        <f>SUM(G15:G17)</f>
        <v>0</v>
      </c>
      <c r="H18" s="49">
        <f>H15+H16+H17</f>
        <v>63881.79</v>
      </c>
      <c r="I18" s="48">
        <f>SUM(I15:I17)</f>
        <v>0</v>
      </c>
      <c r="J18" s="49">
        <f>J15+J16+J17</f>
        <v>46408.18</v>
      </c>
      <c r="K18" s="48">
        <f>SUM(K15:K17)</f>
        <v>0</v>
      </c>
      <c r="L18" s="49">
        <f>L15+L16+L17</f>
        <v>73468.07</v>
      </c>
      <c r="M18" s="48">
        <f>SUM(M15:M17)</f>
        <v>0</v>
      </c>
      <c r="N18" s="48">
        <f>SUM(N15:N17)</f>
        <v>0</v>
      </c>
      <c r="O18" s="48">
        <f>SUM(O15:O17)</f>
        <v>0</v>
      </c>
      <c r="P18" s="48">
        <f>SUM(P15:P17)</f>
        <v>0</v>
      </c>
      <c r="Q18" s="48">
        <f>SUM(Q15:Q17)</f>
        <v>0</v>
      </c>
      <c r="R18" s="49">
        <f>R15+R16+R17</f>
        <v>44700.63</v>
      </c>
      <c r="S18" s="48">
        <f>SUM(S15:S17)</f>
        <v>0</v>
      </c>
      <c r="T18" s="49">
        <f t="shared" si="2"/>
        <v>375312.5</v>
      </c>
      <c r="U18" s="49">
        <f t="shared" si="0"/>
        <v>0</v>
      </c>
      <c r="V18" s="13">
        <f>SUM(V15:V17)</f>
        <v>375312.5</v>
      </c>
    </row>
    <row r="19" spans="1:22" ht="12.75">
      <c r="A19" s="21">
        <v>43282</v>
      </c>
      <c r="B19" s="28">
        <v>12500</v>
      </c>
      <c r="C19" s="50"/>
      <c r="D19" s="28">
        <v>16000</v>
      </c>
      <c r="E19" s="50"/>
      <c r="F19" s="28">
        <v>20000</v>
      </c>
      <c r="G19" s="50"/>
      <c r="H19" s="28">
        <v>23000</v>
      </c>
      <c r="I19" s="50"/>
      <c r="J19" s="28">
        <v>15500</v>
      </c>
      <c r="K19" s="50"/>
      <c r="L19" s="28">
        <v>22000</v>
      </c>
      <c r="M19" s="50"/>
      <c r="N19" s="28"/>
      <c r="O19" s="28"/>
      <c r="P19" s="28"/>
      <c r="Q19" s="28"/>
      <c r="R19" s="28">
        <v>15500</v>
      </c>
      <c r="S19" s="50"/>
      <c r="T19" s="28">
        <f t="shared" si="2"/>
        <v>124500</v>
      </c>
      <c r="U19" s="28">
        <f t="shared" si="0"/>
        <v>0</v>
      </c>
      <c r="V19" s="28">
        <f>T19-U19</f>
        <v>124500</v>
      </c>
    </row>
    <row r="20" spans="1:22" ht="12.75">
      <c r="A20" s="21">
        <v>43313</v>
      </c>
      <c r="B20" s="24">
        <v>12500</v>
      </c>
      <c r="C20" s="45"/>
      <c r="D20" s="24">
        <v>16000</v>
      </c>
      <c r="E20" s="45"/>
      <c r="F20" s="24">
        <v>20000</v>
      </c>
      <c r="G20" s="14"/>
      <c r="H20" s="24">
        <v>23000</v>
      </c>
      <c r="I20" s="45"/>
      <c r="J20" s="24">
        <v>15500</v>
      </c>
      <c r="K20" s="28"/>
      <c r="L20" s="24">
        <v>22000</v>
      </c>
      <c r="M20" s="28"/>
      <c r="N20" s="28"/>
      <c r="O20" s="28"/>
      <c r="P20" s="28"/>
      <c r="Q20" s="28"/>
      <c r="R20" s="24">
        <v>15500</v>
      </c>
      <c r="S20" s="28"/>
      <c r="T20" s="28">
        <f t="shared" si="2"/>
        <v>124500</v>
      </c>
      <c r="U20" s="28">
        <f t="shared" si="0"/>
        <v>0</v>
      </c>
      <c r="V20" s="28">
        <f>T20-U20</f>
        <v>124500</v>
      </c>
    </row>
    <row r="21" spans="1:23" ht="12.75">
      <c r="A21" s="21">
        <v>43344</v>
      </c>
      <c r="B21" s="28">
        <v>12336.06</v>
      </c>
      <c r="C21" s="43"/>
      <c r="D21" s="28">
        <v>15799.23</v>
      </c>
      <c r="E21" s="44"/>
      <c r="F21" s="28">
        <v>19660.07</v>
      </c>
      <c r="G21" s="45"/>
      <c r="H21" s="28">
        <v>21806.71</v>
      </c>
      <c r="I21" s="44"/>
      <c r="J21" s="28">
        <v>14359.77</v>
      </c>
      <c r="K21" s="28"/>
      <c r="L21" s="28">
        <v>20124.87</v>
      </c>
      <c r="M21" s="28"/>
      <c r="N21" s="28"/>
      <c r="O21" s="28"/>
      <c r="P21" s="28"/>
      <c r="Q21" s="28"/>
      <c r="R21" s="28">
        <v>13913.29</v>
      </c>
      <c r="S21" s="28"/>
      <c r="T21" s="28">
        <f t="shared" si="2"/>
        <v>118000</v>
      </c>
      <c r="U21" s="28">
        <f t="shared" si="0"/>
        <v>0</v>
      </c>
      <c r="V21" s="28">
        <f>T21-U21</f>
        <v>118000</v>
      </c>
      <c r="W21" s="29"/>
    </row>
    <row r="22" spans="1:22" ht="12.75">
      <c r="A22" s="22" t="s">
        <v>16</v>
      </c>
      <c r="B22" s="49">
        <f>SUM(B19:B21)</f>
        <v>37336.06</v>
      </c>
      <c r="C22" s="48">
        <f>C19+C20+C21</f>
        <v>0</v>
      </c>
      <c r="D22" s="49">
        <f>SUM(D19:D21)</f>
        <v>47799.229999999996</v>
      </c>
      <c r="E22" s="48">
        <f>E19+E20+E21</f>
        <v>0</v>
      </c>
      <c r="F22" s="49">
        <f>SUM(F19:F21)</f>
        <v>59660.07</v>
      </c>
      <c r="G22" s="48">
        <f>G19+G20+G21</f>
        <v>0</v>
      </c>
      <c r="H22" s="49">
        <f>SUM(H19:H21)</f>
        <v>67806.70999999999</v>
      </c>
      <c r="I22" s="48">
        <f>I19+I20+I21</f>
        <v>0</v>
      </c>
      <c r="J22" s="49">
        <f>SUM(J19:J21)</f>
        <v>45359.770000000004</v>
      </c>
      <c r="K22" s="48">
        <f>K19+K20+K21</f>
        <v>0</v>
      </c>
      <c r="L22" s="49">
        <f>SUM(L19:L21)</f>
        <v>64124.869999999995</v>
      </c>
      <c r="M22" s="48">
        <f>M19+M20+M21</f>
        <v>0</v>
      </c>
      <c r="N22" s="48">
        <f>N19+N20+N21</f>
        <v>0</v>
      </c>
      <c r="O22" s="48">
        <f>O19+O20+O21</f>
        <v>0</v>
      </c>
      <c r="P22" s="48">
        <f>P19+P20+P21</f>
        <v>0</v>
      </c>
      <c r="Q22" s="48">
        <f>Q19+Q20+Q21</f>
        <v>0</v>
      </c>
      <c r="R22" s="49">
        <f>SUM(R19:R21)</f>
        <v>44913.29</v>
      </c>
      <c r="S22" s="48">
        <f>S19+S20+S21</f>
        <v>0</v>
      </c>
      <c r="T22" s="49">
        <f t="shared" si="2"/>
        <v>366999.99999999994</v>
      </c>
      <c r="U22" s="49">
        <f t="shared" si="0"/>
        <v>0</v>
      </c>
      <c r="V22" s="48">
        <f>V19+V20+V21</f>
        <v>367000</v>
      </c>
    </row>
    <row r="23" spans="1:22" ht="12.75">
      <c r="A23" s="21">
        <v>43374</v>
      </c>
      <c r="B23" s="28">
        <v>14000</v>
      </c>
      <c r="C23" s="14"/>
      <c r="D23" s="28">
        <v>18000</v>
      </c>
      <c r="E23" s="14"/>
      <c r="F23" s="28">
        <v>23000</v>
      </c>
      <c r="G23" s="14"/>
      <c r="H23" s="28">
        <v>26000</v>
      </c>
      <c r="I23" s="14"/>
      <c r="J23" s="28">
        <v>17000</v>
      </c>
      <c r="K23" s="14"/>
      <c r="L23" s="28">
        <v>24500</v>
      </c>
      <c r="M23" s="14"/>
      <c r="N23" s="14"/>
      <c r="O23" s="14"/>
      <c r="P23" s="14"/>
      <c r="Q23" s="14"/>
      <c r="R23" s="28">
        <v>17000</v>
      </c>
      <c r="S23" s="14"/>
      <c r="T23" s="28">
        <f t="shared" si="2"/>
        <v>139500</v>
      </c>
      <c r="U23" s="28">
        <f t="shared" si="0"/>
        <v>0</v>
      </c>
      <c r="V23" s="28">
        <f>T23-U23</f>
        <v>139500</v>
      </c>
    </row>
    <row r="24" spans="1:23" ht="12.75">
      <c r="A24" s="23" t="s">
        <v>17</v>
      </c>
      <c r="B24" s="28">
        <v>10200</v>
      </c>
      <c r="C24" s="46"/>
      <c r="D24" s="28">
        <v>13000</v>
      </c>
      <c r="E24" s="14"/>
      <c r="F24" s="28">
        <v>16000</v>
      </c>
      <c r="G24" s="46"/>
      <c r="H24" s="28">
        <v>18000</v>
      </c>
      <c r="I24" s="46"/>
      <c r="J24" s="28">
        <v>12000</v>
      </c>
      <c r="K24" s="14"/>
      <c r="L24" s="28">
        <v>17000</v>
      </c>
      <c r="M24" s="14"/>
      <c r="N24" s="14"/>
      <c r="O24" s="14"/>
      <c r="P24" s="14"/>
      <c r="Q24" s="14"/>
      <c r="R24" s="28">
        <v>12000</v>
      </c>
      <c r="S24" s="14"/>
      <c r="T24" s="28">
        <f t="shared" si="2"/>
        <v>98200</v>
      </c>
      <c r="U24" s="28">
        <f t="shared" si="0"/>
        <v>0</v>
      </c>
      <c r="V24" s="28">
        <f>T24-U24</f>
        <v>98200</v>
      </c>
      <c r="W24" s="29"/>
    </row>
    <row r="25" spans="1:22" ht="12.75">
      <c r="A25" s="21">
        <v>43435</v>
      </c>
      <c r="B25" s="28">
        <v>5506.09</v>
      </c>
      <c r="C25" s="14"/>
      <c r="D25" s="28">
        <v>7031</v>
      </c>
      <c r="E25" s="14"/>
      <c r="F25" s="28">
        <v>8467.95</v>
      </c>
      <c r="G25" s="14"/>
      <c r="H25" s="28">
        <v>9949.75</v>
      </c>
      <c r="I25" s="14"/>
      <c r="J25" s="28">
        <v>7090.06</v>
      </c>
      <c r="K25" s="14"/>
      <c r="L25" s="28">
        <v>9520.33</v>
      </c>
      <c r="M25" s="14"/>
      <c r="N25" s="14"/>
      <c r="O25" s="14"/>
      <c r="P25" s="14"/>
      <c r="Q25" s="14"/>
      <c r="R25" s="28">
        <v>6734.82</v>
      </c>
      <c r="S25" s="14"/>
      <c r="T25" s="28">
        <f t="shared" si="2"/>
        <v>54300</v>
      </c>
      <c r="U25" s="28">
        <f t="shared" si="0"/>
        <v>0</v>
      </c>
      <c r="V25" s="28">
        <f>T25-U25</f>
        <v>54300</v>
      </c>
    </row>
    <row r="26" spans="1:22" ht="25.5">
      <c r="A26" s="32" t="s">
        <v>18</v>
      </c>
      <c r="B26" s="48">
        <f aca="true" t="shared" si="3" ref="B26:S26">B23+B24+B25</f>
        <v>29706.09</v>
      </c>
      <c r="C26" s="48">
        <f t="shared" si="3"/>
        <v>0</v>
      </c>
      <c r="D26" s="48">
        <f t="shared" si="3"/>
        <v>38031</v>
      </c>
      <c r="E26" s="51">
        <f t="shared" si="3"/>
        <v>0</v>
      </c>
      <c r="F26" s="51">
        <f t="shared" si="3"/>
        <v>47467.95</v>
      </c>
      <c r="G26" s="51">
        <f t="shared" si="3"/>
        <v>0</v>
      </c>
      <c r="H26" s="51">
        <f t="shared" si="3"/>
        <v>53949.75</v>
      </c>
      <c r="I26" s="51">
        <f t="shared" si="3"/>
        <v>0</v>
      </c>
      <c r="J26" s="51">
        <f t="shared" si="3"/>
        <v>36090.06</v>
      </c>
      <c r="K26" s="51">
        <f t="shared" si="3"/>
        <v>0</v>
      </c>
      <c r="L26" s="51">
        <f t="shared" si="3"/>
        <v>51020.33</v>
      </c>
      <c r="M26" s="51">
        <f t="shared" si="3"/>
        <v>0</v>
      </c>
      <c r="N26" s="51">
        <f>N23+N24+N25</f>
        <v>0</v>
      </c>
      <c r="O26" s="51">
        <f>O23+O24+O25</f>
        <v>0</v>
      </c>
      <c r="P26" s="51">
        <f>P23+P24+P25</f>
        <v>0</v>
      </c>
      <c r="Q26" s="51">
        <f>Q23+Q24+Q25</f>
        <v>0</v>
      </c>
      <c r="R26" s="51">
        <f t="shared" si="3"/>
        <v>35734.82</v>
      </c>
      <c r="S26" s="51">
        <f t="shared" si="3"/>
        <v>0</v>
      </c>
      <c r="T26" s="49">
        <f t="shared" si="2"/>
        <v>292000</v>
      </c>
      <c r="U26" s="49">
        <f t="shared" si="0"/>
        <v>0</v>
      </c>
      <c r="V26" s="13">
        <f>SUM(V23:V25)</f>
        <v>292000</v>
      </c>
    </row>
    <row r="27" spans="1:22" ht="37.5" customHeight="1">
      <c r="A27" s="30" t="s">
        <v>19</v>
      </c>
      <c r="B27" s="48">
        <f>B14+B18+B22+B26</f>
        <v>141618.16</v>
      </c>
      <c r="C27" s="48">
        <f aca="true" t="shared" si="4" ref="C27:S27">C14+C18+C22+C26</f>
        <v>34005</v>
      </c>
      <c r="D27" s="48">
        <f t="shared" si="4"/>
        <v>170987.09</v>
      </c>
      <c r="E27" s="48">
        <f t="shared" si="4"/>
        <v>44442.5</v>
      </c>
      <c r="F27" s="48">
        <f t="shared" si="4"/>
        <v>190126.47999999998</v>
      </c>
      <c r="G27" s="48">
        <f t="shared" si="4"/>
        <v>17430</v>
      </c>
      <c r="H27" s="48">
        <f t="shared" si="4"/>
        <v>239692</v>
      </c>
      <c r="I27" s="48">
        <f t="shared" si="4"/>
        <v>54053.75</v>
      </c>
      <c r="J27" s="48">
        <f t="shared" si="4"/>
        <v>175524.26</v>
      </c>
      <c r="K27" s="48">
        <f t="shared" si="4"/>
        <v>47666.25</v>
      </c>
      <c r="L27" s="48">
        <f t="shared" si="4"/>
        <v>245473.27000000002</v>
      </c>
      <c r="M27" s="48">
        <f t="shared" si="4"/>
        <v>56860</v>
      </c>
      <c r="N27" s="48">
        <f t="shared" si="4"/>
        <v>18520</v>
      </c>
      <c r="O27" s="48">
        <f t="shared" si="4"/>
        <v>18520</v>
      </c>
      <c r="P27" s="48">
        <f t="shared" si="4"/>
        <v>19080</v>
      </c>
      <c r="Q27" s="48">
        <f t="shared" si="4"/>
        <v>19080</v>
      </c>
      <c r="R27" s="48">
        <f t="shared" si="4"/>
        <v>174978.74000000002</v>
      </c>
      <c r="S27" s="48">
        <f t="shared" si="4"/>
        <v>49630</v>
      </c>
      <c r="T27" s="49">
        <f t="shared" si="2"/>
        <v>1376000</v>
      </c>
      <c r="U27" s="49">
        <f t="shared" si="0"/>
        <v>341687.5</v>
      </c>
      <c r="V27" s="48">
        <f>V14+V18+V22+V26</f>
        <v>1034312.5</v>
      </c>
    </row>
    <row r="28" spans="1:22" ht="12.75">
      <c r="A28" s="1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0" ht="12.75">
      <c r="B29" s="1">
        <v>48521.83</v>
      </c>
      <c r="C29" s="1"/>
      <c r="D29" s="1">
        <v>51801.19</v>
      </c>
      <c r="E29" s="54"/>
      <c r="F29" s="1">
        <v>41365.96</v>
      </c>
      <c r="G29" s="1"/>
      <c r="H29" s="1">
        <v>70618.08</v>
      </c>
      <c r="I29" s="1"/>
      <c r="J29" s="1">
        <v>63211.68</v>
      </c>
      <c r="K29" s="54"/>
      <c r="L29" s="1">
        <v>85579.91</v>
      </c>
      <c r="M29" s="1"/>
      <c r="N29" s="1">
        <v>18520</v>
      </c>
      <c r="O29" s="1"/>
      <c r="P29" s="1">
        <v>19080</v>
      </c>
      <c r="Q29" s="1"/>
      <c r="R29" s="1">
        <v>62988.85</v>
      </c>
      <c r="S29" s="1"/>
      <c r="T29" s="1">
        <f>B29+D29+F29+H29+J29+L29+N29+P29+R29</f>
        <v>461687.5</v>
      </c>
    </row>
    <row r="30" spans="2:20" ht="12.75">
      <c r="B30" s="1">
        <v>93096.33</v>
      </c>
      <c r="C30" s="1"/>
      <c r="D30" s="1">
        <v>119185.9</v>
      </c>
      <c r="E30" s="1"/>
      <c r="F30" s="1">
        <v>148760.52</v>
      </c>
      <c r="G30" s="1"/>
      <c r="H30" s="1">
        <v>169073.92</v>
      </c>
      <c r="I30" s="1"/>
      <c r="J30" s="1">
        <v>112312.58</v>
      </c>
      <c r="K30" s="1"/>
      <c r="L30" s="1">
        <v>159893.36</v>
      </c>
      <c r="M30" s="1"/>
      <c r="N30" s="1">
        <v>0</v>
      </c>
      <c r="O30" s="1"/>
      <c r="P30" s="1">
        <v>0</v>
      </c>
      <c r="Q30" s="1"/>
      <c r="R30" s="1">
        <v>111989.89</v>
      </c>
      <c r="S30" s="1"/>
      <c r="T30" s="1">
        <f>SUM(B30:S30)</f>
        <v>914312.5</v>
      </c>
    </row>
    <row r="31" spans="2:20" ht="12.75">
      <c r="B31" s="1">
        <f>SUM(B29:B30)</f>
        <v>141618.16</v>
      </c>
      <c r="C31" s="1"/>
      <c r="D31" s="1">
        <f aca="true" t="shared" si="5" ref="D31:R31">SUM(D29:D30)</f>
        <v>170987.09</v>
      </c>
      <c r="E31" s="1"/>
      <c r="F31" s="1">
        <f t="shared" si="5"/>
        <v>190126.47999999998</v>
      </c>
      <c r="G31" s="1"/>
      <c r="H31" s="1">
        <f t="shared" si="5"/>
        <v>239692</v>
      </c>
      <c r="I31" s="1"/>
      <c r="J31" s="1">
        <f t="shared" si="5"/>
        <v>175524.26</v>
      </c>
      <c r="K31" s="1"/>
      <c r="L31" s="1">
        <f t="shared" si="5"/>
        <v>245473.27</v>
      </c>
      <c r="M31" s="1"/>
      <c r="N31" s="1">
        <f t="shared" si="5"/>
        <v>18520</v>
      </c>
      <c r="O31" s="1"/>
      <c r="P31" s="1">
        <f t="shared" si="5"/>
        <v>19080</v>
      </c>
      <c r="Q31" s="1"/>
      <c r="R31" s="1">
        <f t="shared" si="5"/>
        <v>174978.74</v>
      </c>
      <c r="S31" s="1"/>
      <c r="T31" s="1">
        <f>SUM(T29:T30)</f>
        <v>1376000</v>
      </c>
    </row>
    <row r="32" spans="4:18" ht="12.75">
      <c r="D32" s="1"/>
      <c r="F32" s="1"/>
      <c r="H32" s="1"/>
      <c r="J32" s="1"/>
      <c r="L32" s="1"/>
      <c r="R32" s="1"/>
    </row>
    <row r="33" spans="2:20" ht="12.75">
      <c r="B33" s="1">
        <f aca="true" t="shared" si="6" ref="B33:T33">SUM(B31)</f>
        <v>141618.16</v>
      </c>
      <c r="C33" s="1">
        <f t="shared" si="6"/>
        <v>0</v>
      </c>
      <c r="D33" s="1">
        <f t="shared" si="6"/>
        <v>170987.09</v>
      </c>
      <c r="E33" s="1">
        <f t="shared" si="6"/>
        <v>0</v>
      </c>
      <c r="F33" s="1">
        <f t="shared" si="6"/>
        <v>190126.47999999998</v>
      </c>
      <c r="G33" s="1">
        <f t="shared" si="6"/>
        <v>0</v>
      </c>
      <c r="H33" s="1">
        <f t="shared" si="6"/>
        <v>239692</v>
      </c>
      <c r="I33" s="1">
        <f t="shared" si="6"/>
        <v>0</v>
      </c>
      <c r="J33" s="1">
        <f t="shared" si="6"/>
        <v>175524.26</v>
      </c>
      <c r="K33" s="1">
        <f t="shared" si="6"/>
        <v>0</v>
      </c>
      <c r="L33" s="1">
        <f t="shared" si="6"/>
        <v>245473.27</v>
      </c>
      <c r="M33" s="1">
        <f t="shared" si="6"/>
        <v>0</v>
      </c>
      <c r="N33" s="1">
        <f t="shared" si="6"/>
        <v>18520</v>
      </c>
      <c r="O33" s="1">
        <f t="shared" si="6"/>
        <v>0</v>
      </c>
      <c r="P33" s="1">
        <f t="shared" si="6"/>
        <v>19080</v>
      </c>
      <c r="Q33" s="1">
        <f t="shared" si="6"/>
        <v>0</v>
      </c>
      <c r="R33" s="1">
        <f t="shared" si="6"/>
        <v>174978.74</v>
      </c>
      <c r="S33" s="1">
        <f t="shared" si="6"/>
        <v>0</v>
      </c>
      <c r="T33" s="1">
        <f t="shared" si="6"/>
        <v>1376000</v>
      </c>
    </row>
    <row r="34" spans="4:18" ht="12.75">
      <c r="D34" s="1"/>
      <c r="F34" s="1"/>
      <c r="H34" s="1"/>
      <c r="J34" s="1"/>
      <c r="L34" s="1"/>
      <c r="R34" s="1"/>
    </row>
    <row r="35" spans="2:18" ht="12.75">
      <c r="B35" s="1">
        <f>B31-B27</f>
        <v>0</v>
      </c>
      <c r="C35" s="1"/>
      <c r="D35" s="1">
        <f aca="true" t="shared" si="7" ref="D35:R35">D31-D27</f>
        <v>0</v>
      </c>
      <c r="E35" s="1"/>
      <c r="F35" s="1">
        <f t="shared" si="7"/>
        <v>0</v>
      </c>
      <c r="G35" s="1"/>
      <c r="H35" s="1">
        <f t="shared" si="7"/>
        <v>0</v>
      </c>
      <c r="I35" s="1"/>
      <c r="J35" s="1">
        <f t="shared" si="7"/>
        <v>0</v>
      </c>
      <c r="K35" s="1"/>
      <c r="L35" s="1">
        <f t="shared" si="7"/>
        <v>0</v>
      </c>
      <c r="M35" s="1"/>
      <c r="N35" s="1">
        <f t="shared" si="7"/>
        <v>0</v>
      </c>
      <c r="O35" s="1"/>
      <c r="P35" s="1">
        <f t="shared" si="7"/>
        <v>0</v>
      </c>
      <c r="Q35" s="1"/>
      <c r="R35" s="1">
        <f t="shared" si="7"/>
        <v>0</v>
      </c>
    </row>
    <row r="36" ht="12.75">
      <c r="A36" s="52"/>
    </row>
    <row r="37" spans="2:21" ht="12.75">
      <c r="B37" s="1"/>
      <c r="D37" s="1"/>
      <c r="F37" s="1"/>
      <c r="H37" s="1"/>
      <c r="J37" s="26"/>
      <c r="L37" s="1"/>
      <c r="R37" s="1"/>
      <c r="T37" s="1"/>
      <c r="U37" s="26"/>
    </row>
    <row r="40" ht="12.75">
      <c r="D40" s="52" t="s">
        <v>38</v>
      </c>
    </row>
    <row r="41" spans="1:2" ht="12.75">
      <c r="A41" s="35"/>
      <c r="B41" s="34">
        <v>43217</v>
      </c>
    </row>
    <row r="42" spans="1:8" ht="12.75">
      <c r="A42" s="62" t="s">
        <v>0</v>
      </c>
      <c r="B42" s="15" t="s">
        <v>8</v>
      </c>
      <c r="C42" s="7"/>
      <c r="D42" s="10"/>
      <c r="E42" s="10"/>
      <c r="F42" s="10"/>
      <c r="G42" s="10"/>
      <c r="H42" s="10"/>
    </row>
    <row r="43" spans="1:8" ht="12.75">
      <c r="A43" s="63"/>
      <c r="B43" s="15" t="s">
        <v>9</v>
      </c>
      <c r="C43" s="36" t="s">
        <v>10</v>
      </c>
      <c r="D43" s="37"/>
      <c r="E43" s="38"/>
      <c r="F43" s="39"/>
      <c r="G43" s="39"/>
      <c r="H43" s="39"/>
    </row>
    <row r="44" spans="1:8" ht="12.75">
      <c r="A44" s="21">
        <v>43101</v>
      </c>
      <c r="B44" s="8">
        <f aca="true" t="shared" si="8" ref="B44:C46">T11</f>
        <v>107450</v>
      </c>
      <c r="C44" s="8">
        <f t="shared" si="8"/>
        <v>107450</v>
      </c>
      <c r="D44" s="31"/>
      <c r="E44" s="11"/>
      <c r="F44" s="11"/>
      <c r="G44" s="11"/>
      <c r="H44" s="11"/>
    </row>
    <row r="45" spans="1:8" ht="12.75">
      <c r="A45" s="21">
        <v>43132</v>
      </c>
      <c r="B45" s="8">
        <f t="shared" si="8"/>
        <v>122361.25</v>
      </c>
      <c r="C45" s="8">
        <f t="shared" si="8"/>
        <v>122361.25</v>
      </c>
      <c r="D45" s="31"/>
      <c r="E45" s="11"/>
      <c r="F45" s="11"/>
      <c r="G45" s="11"/>
      <c r="H45" s="11"/>
    </row>
    <row r="46" spans="1:8" ht="12.75">
      <c r="A46" s="21">
        <v>43160</v>
      </c>
      <c r="B46" s="8">
        <f t="shared" si="8"/>
        <v>111876.25</v>
      </c>
      <c r="C46" s="8">
        <f t="shared" si="8"/>
        <v>111876.25</v>
      </c>
      <c r="D46" s="31"/>
      <c r="E46" s="31" t="s">
        <v>39</v>
      </c>
      <c r="F46" s="11"/>
      <c r="G46" s="11">
        <f>B47+B48</f>
        <v>461687.5</v>
      </c>
      <c r="H46" s="11"/>
    </row>
    <row r="47" spans="1:8" ht="12.75">
      <c r="A47" s="22" t="s">
        <v>14</v>
      </c>
      <c r="B47" s="2">
        <f>SUM(B44:B46)</f>
        <v>341687.5</v>
      </c>
      <c r="C47" s="20">
        <f>SUM(C44:C46)</f>
        <v>341687.5</v>
      </c>
      <c r="D47" s="31"/>
      <c r="E47" s="31" t="s">
        <v>40</v>
      </c>
      <c r="F47" s="31"/>
      <c r="G47" s="40">
        <f>B49+B50+B55+B59</f>
        <v>914312.5</v>
      </c>
      <c r="H47" s="31"/>
    </row>
    <row r="48" spans="1:8" ht="12.75">
      <c r="A48" s="21">
        <v>43191</v>
      </c>
      <c r="B48" s="8">
        <f>T15</f>
        <v>120000</v>
      </c>
      <c r="C48" s="8">
        <f>U15</f>
        <v>0</v>
      </c>
      <c r="D48" s="31"/>
      <c r="E48" s="11"/>
      <c r="F48" s="11"/>
      <c r="G48" s="11">
        <f>SUM(G46:G47)</f>
        <v>1376000</v>
      </c>
      <c r="H48" s="11"/>
    </row>
    <row r="49" spans="1:8" ht="12.75">
      <c r="A49" s="21">
        <v>43221</v>
      </c>
      <c r="B49" s="8">
        <f>T16</f>
        <v>129500</v>
      </c>
      <c r="C49" s="8"/>
      <c r="D49" s="31"/>
      <c r="E49" s="11"/>
      <c r="F49" s="11"/>
      <c r="G49" s="11"/>
      <c r="H49" s="11"/>
    </row>
    <row r="50" spans="1:8" ht="12.75">
      <c r="A50" s="21">
        <v>43252</v>
      </c>
      <c r="B50" s="8">
        <f>T17</f>
        <v>125812.5</v>
      </c>
      <c r="C50" s="8"/>
      <c r="D50" s="31"/>
      <c r="E50" s="40"/>
      <c r="F50" s="40"/>
      <c r="G50" s="40"/>
      <c r="H50" s="40"/>
    </row>
    <row r="51" spans="1:8" ht="12.75">
      <c r="A51" s="22" t="s">
        <v>15</v>
      </c>
      <c r="B51" s="2">
        <f>SUM(B48:B50)</f>
        <v>375312.5</v>
      </c>
      <c r="C51" s="20">
        <f>SUM(C48:C50)</f>
        <v>0</v>
      </c>
      <c r="D51" s="31"/>
      <c r="E51" s="31"/>
      <c r="F51" s="31"/>
      <c r="G51" s="31"/>
      <c r="H51" s="31"/>
    </row>
    <row r="52" spans="1:8" ht="12.75">
      <c r="A52" s="21">
        <v>43282</v>
      </c>
      <c r="B52" s="8">
        <f>T19</f>
        <v>124500</v>
      </c>
      <c r="C52" s="8">
        <f aca="true" t="shared" si="9" ref="C52:C59">SUM(B52)</f>
        <v>124500</v>
      </c>
      <c r="D52" s="31"/>
      <c r="E52" s="11"/>
      <c r="F52" s="11"/>
      <c r="G52" s="11"/>
      <c r="H52" s="11"/>
    </row>
    <row r="53" spans="1:9" ht="12.75">
      <c r="A53" s="21">
        <v>43313</v>
      </c>
      <c r="B53" s="8">
        <f>T20</f>
        <v>124500</v>
      </c>
      <c r="C53" s="8">
        <f t="shared" si="9"/>
        <v>124500</v>
      </c>
      <c r="D53" s="31"/>
      <c r="E53" s="11"/>
      <c r="F53" s="11"/>
      <c r="G53" s="11"/>
      <c r="H53" s="11"/>
      <c r="I53" s="1"/>
    </row>
    <row r="54" spans="1:9" ht="12.75">
      <c r="A54" s="21">
        <v>43344</v>
      </c>
      <c r="B54" s="8">
        <f>T21</f>
        <v>118000</v>
      </c>
      <c r="C54" s="8">
        <f t="shared" si="9"/>
        <v>118000</v>
      </c>
      <c r="D54" s="31"/>
      <c r="E54" s="11"/>
      <c r="F54" s="11"/>
      <c r="G54" s="11"/>
      <c r="H54" s="11"/>
      <c r="I54" s="1"/>
    </row>
    <row r="55" spans="1:8" ht="12.75">
      <c r="A55" s="22" t="s">
        <v>16</v>
      </c>
      <c r="B55" s="2">
        <f>SUM(B52:B54)</f>
        <v>367000</v>
      </c>
      <c r="C55" s="20">
        <f t="shared" si="9"/>
        <v>367000</v>
      </c>
      <c r="D55" s="31"/>
      <c r="E55" s="31"/>
      <c r="F55" s="31"/>
      <c r="G55" s="31"/>
      <c r="H55" s="31"/>
    </row>
    <row r="56" spans="1:11" ht="12.75">
      <c r="A56" s="21">
        <v>43374</v>
      </c>
      <c r="B56" s="8">
        <f>T23</f>
        <v>139500</v>
      </c>
      <c r="C56" s="8">
        <f t="shared" si="9"/>
        <v>139500</v>
      </c>
      <c r="D56" s="31"/>
      <c r="E56" s="11"/>
      <c r="F56" s="11"/>
      <c r="G56" s="11"/>
      <c r="H56" s="11"/>
      <c r="I56" s="1"/>
      <c r="J56" s="1"/>
      <c r="K56" s="1"/>
    </row>
    <row r="57" spans="1:11" ht="12.75">
      <c r="A57" s="23" t="s">
        <v>17</v>
      </c>
      <c r="B57" s="8">
        <f>T24</f>
        <v>98200</v>
      </c>
      <c r="C57" s="8">
        <f t="shared" si="9"/>
        <v>98200</v>
      </c>
      <c r="D57" s="31"/>
      <c r="E57" s="11"/>
      <c r="F57" s="11"/>
      <c r="G57" s="11"/>
      <c r="H57" s="11"/>
      <c r="I57" s="1"/>
      <c r="J57" s="1"/>
      <c r="K57" s="1"/>
    </row>
    <row r="58" spans="1:11" ht="12.75">
      <c r="A58" s="21">
        <v>43435</v>
      </c>
      <c r="B58" s="8">
        <f>T25</f>
        <v>54300</v>
      </c>
      <c r="C58" s="8">
        <f t="shared" si="9"/>
        <v>54300</v>
      </c>
      <c r="D58" s="31"/>
      <c r="E58" s="11"/>
      <c r="F58" s="11"/>
      <c r="G58" s="11"/>
      <c r="H58" s="11"/>
      <c r="I58" s="11"/>
      <c r="J58" s="11"/>
      <c r="K58" s="1"/>
    </row>
    <row r="59" spans="1:11" ht="25.5">
      <c r="A59" s="32" t="s">
        <v>18</v>
      </c>
      <c r="B59" s="2">
        <f>SUM(B56:B58)</f>
        <v>292000</v>
      </c>
      <c r="C59" s="20">
        <f t="shared" si="9"/>
        <v>292000</v>
      </c>
      <c r="D59" s="31"/>
      <c r="E59" s="31"/>
      <c r="F59" s="31"/>
      <c r="G59" s="31"/>
      <c r="H59" s="31"/>
      <c r="I59" s="10"/>
      <c r="J59" s="42"/>
      <c r="K59" s="1"/>
    </row>
    <row r="60" spans="1:9" ht="25.5">
      <c r="A60" s="30" t="s">
        <v>19</v>
      </c>
      <c r="B60" s="2">
        <f>B47+B51+B55+B59</f>
        <v>1376000</v>
      </c>
      <c r="C60" s="2">
        <f>C47+C51+C55+C59</f>
        <v>1000687.5</v>
      </c>
      <c r="D60" s="41"/>
      <c r="E60" s="31"/>
      <c r="F60" s="31"/>
      <c r="G60" s="31"/>
      <c r="H60" s="31"/>
      <c r="I60" s="1"/>
    </row>
    <row r="61" spans="1:6" ht="12.75">
      <c r="A61" s="12" t="s">
        <v>5</v>
      </c>
      <c r="B61" s="9"/>
      <c r="C61" s="1"/>
      <c r="D61" s="9"/>
      <c r="E61" s="9"/>
      <c r="F61" s="9"/>
    </row>
    <row r="62" spans="1:4" ht="12.75">
      <c r="A62" s="19" t="s">
        <v>6</v>
      </c>
      <c r="B62" s="9">
        <f>C66-B60</f>
        <v>0</v>
      </c>
      <c r="D62" s="1"/>
    </row>
    <row r="63" ht="12.75">
      <c r="B63" s="26"/>
    </row>
    <row r="64" spans="1:9" ht="38.25">
      <c r="A64" s="25" t="s">
        <v>21</v>
      </c>
      <c r="B64" s="17"/>
      <c r="C64" s="17"/>
      <c r="D64" s="25"/>
      <c r="E64" s="17"/>
      <c r="F64" s="27"/>
      <c r="G64" s="17"/>
      <c r="H64" s="17"/>
      <c r="I64" s="1"/>
    </row>
    <row r="65" spans="1:9" ht="12.75">
      <c r="A65" s="19"/>
      <c r="B65" s="26"/>
      <c r="C65" s="9"/>
      <c r="D65" s="19"/>
      <c r="E65" s="1"/>
      <c r="F65" s="1"/>
      <c r="G65" s="18"/>
      <c r="I65" s="1"/>
    </row>
    <row r="66" spans="1:3" ht="12.75">
      <c r="A66" s="56"/>
      <c r="B66" s="59" t="s">
        <v>33</v>
      </c>
      <c r="C66" s="41">
        <v>1376000</v>
      </c>
    </row>
    <row r="67" spans="1:3" ht="12.75">
      <c r="A67" s="67" t="s">
        <v>34</v>
      </c>
      <c r="B67" s="68"/>
      <c r="C67" s="41">
        <v>350000</v>
      </c>
    </row>
    <row r="68" spans="1:3" ht="12.75">
      <c r="A68" s="67" t="s">
        <v>35</v>
      </c>
      <c r="B68" s="68"/>
      <c r="C68" s="41">
        <v>367000</v>
      </c>
    </row>
    <row r="69" spans="1:3" ht="12.75">
      <c r="A69" s="67" t="s">
        <v>36</v>
      </c>
      <c r="B69" s="68"/>
      <c r="C69" s="41">
        <v>367000</v>
      </c>
    </row>
    <row r="70" spans="1:3" ht="12.75">
      <c r="A70" s="67" t="s">
        <v>37</v>
      </c>
      <c r="B70" s="68"/>
      <c r="C70" s="41">
        <v>292000</v>
      </c>
    </row>
    <row r="71" spans="1:3" ht="12.75">
      <c r="A71" s="56"/>
      <c r="B71" s="59"/>
      <c r="C71" s="41">
        <f>SUM(C67:C70)</f>
        <v>1376000</v>
      </c>
    </row>
    <row r="81" ht="12.75">
      <c r="A81" s="52" t="s">
        <v>22</v>
      </c>
    </row>
    <row r="83" ht="12.75">
      <c r="A83" s="34">
        <v>43217</v>
      </c>
    </row>
    <row r="84" ht="12.75">
      <c r="A84" s="34"/>
    </row>
    <row r="85" ht="12.75">
      <c r="A85" s="34"/>
    </row>
    <row r="86" spans="1:22" ht="12.75">
      <c r="A86" s="74" t="s">
        <v>0</v>
      </c>
      <c r="B86" s="76" t="s">
        <v>1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2" t="s">
        <v>2</v>
      </c>
      <c r="U86" s="73"/>
      <c r="V86" s="7"/>
    </row>
    <row r="87" spans="1:22" ht="36.75" customHeight="1">
      <c r="A87" s="75"/>
      <c r="B87" s="78" t="s">
        <v>24</v>
      </c>
      <c r="C87" s="78"/>
      <c r="D87" s="78" t="s">
        <v>25</v>
      </c>
      <c r="E87" s="78"/>
      <c r="F87" s="78" t="s">
        <v>26</v>
      </c>
      <c r="G87" s="78"/>
      <c r="H87" s="78" t="s">
        <v>30</v>
      </c>
      <c r="I87" s="78"/>
      <c r="J87" s="78" t="s">
        <v>27</v>
      </c>
      <c r="K87" s="78"/>
      <c r="L87" s="71" t="s">
        <v>28</v>
      </c>
      <c r="M87" s="70"/>
      <c r="N87" s="71" t="s">
        <v>31</v>
      </c>
      <c r="O87" s="69"/>
      <c r="P87" s="69" t="s">
        <v>32</v>
      </c>
      <c r="Q87" s="70"/>
      <c r="R87" s="71" t="s">
        <v>29</v>
      </c>
      <c r="S87" s="70"/>
      <c r="T87" s="72" t="s">
        <v>2</v>
      </c>
      <c r="U87" s="73"/>
      <c r="V87" s="4" t="s">
        <v>4</v>
      </c>
    </row>
    <row r="88" spans="1:22" ht="25.5">
      <c r="A88" s="5"/>
      <c r="B88" s="3" t="s">
        <v>3</v>
      </c>
      <c r="C88" s="3" t="s">
        <v>7</v>
      </c>
      <c r="D88" s="3" t="s">
        <v>3</v>
      </c>
      <c r="E88" s="3" t="s">
        <v>7</v>
      </c>
      <c r="F88" s="3" t="s">
        <v>3</v>
      </c>
      <c r="G88" s="3" t="s">
        <v>7</v>
      </c>
      <c r="H88" s="3" t="s">
        <v>3</v>
      </c>
      <c r="I88" s="3" t="s">
        <v>7</v>
      </c>
      <c r="J88" s="3" t="s">
        <v>3</v>
      </c>
      <c r="K88" s="3" t="s">
        <v>7</v>
      </c>
      <c r="L88" s="3" t="s">
        <v>3</v>
      </c>
      <c r="M88" s="3" t="s">
        <v>7</v>
      </c>
      <c r="N88" s="3" t="s">
        <v>3</v>
      </c>
      <c r="O88" s="3" t="s">
        <v>7</v>
      </c>
      <c r="P88" s="3" t="s">
        <v>3</v>
      </c>
      <c r="Q88" s="3" t="s">
        <v>7</v>
      </c>
      <c r="R88" s="3" t="s">
        <v>3</v>
      </c>
      <c r="S88" s="3" t="s">
        <v>7</v>
      </c>
      <c r="T88" s="3" t="s">
        <v>3</v>
      </c>
      <c r="U88" s="3" t="s">
        <v>7</v>
      </c>
      <c r="V88" s="7"/>
    </row>
    <row r="89" spans="1:22" ht="12.75">
      <c r="A89" s="21">
        <v>43101</v>
      </c>
      <c r="B89" s="43">
        <v>9035</v>
      </c>
      <c r="C89" s="43">
        <v>9035</v>
      </c>
      <c r="D89" s="43">
        <v>13215</v>
      </c>
      <c r="E89" s="43">
        <v>13215</v>
      </c>
      <c r="F89" s="43">
        <v>2715</v>
      </c>
      <c r="G89" s="43">
        <v>2715</v>
      </c>
      <c r="H89" s="43">
        <v>15595</v>
      </c>
      <c r="I89" s="43">
        <v>15595</v>
      </c>
      <c r="J89" s="43">
        <v>11665</v>
      </c>
      <c r="K89" s="43">
        <v>11665</v>
      </c>
      <c r="L89" s="43">
        <v>16415</v>
      </c>
      <c r="M89" s="43">
        <v>16415</v>
      </c>
      <c r="N89" s="44">
        <v>13750</v>
      </c>
      <c r="O89" s="44">
        <v>13750</v>
      </c>
      <c r="P89" s="43">
        <v>7020</v>
      </c>
      <c r="Q89" s="43">
        <v>7020</v>
      </c>
      <c r="R89" s="43">
        <v>18040</v>
      </c>
      <c r="S89" s="43">
        <v>18040</v>
      </c>
      <c r="T89" s="28">
        <f aca="true" t="shared" si="10" ref="T89:U91">B89+D89+F89+H89+J89+L89+R89+N89+P89</f>
        <v>107450</v>
      </c>
      <c r="U89" s="28">
        <f t="shared" si="10"/>
        <v>107450</v>
      </c>
      <c r="V89" s="28">
        <f>T89-U89</f>
        <v>0</v>
      </c>
    </row>
    <row r="90" spans="1:22" ht="12.75">
      <c r="A90" s="21">
        <v>43132</v>
      </c>
      <c r="B90" s="44">
        <v>15055</v>
      </c>
      <c r="C90" s="44">
        <v>15055</v>
      </c>
      <c r="D90" s="44">
        <v>15175</v>
      </c>
      <c r="E90" s="44">
        <v>15175</v>
      </c>
      <c r="F90" s="44">
        <v>1305</v>
      </c>
      <c r="G90" s="44">
        <v>1305</v>
      </c>
      <c r="H90" s="44">
        <v>22028.75</v>
      </c>
      <c r="I90" s="44">
        <v>22028.75</v>
      </c>
      <c r="J90" s="44">
        <v>17662.5</v>
      </c>
      <c r="K90" s="44">
        <v>17662.5</v>
      </c>
      <c r="L90" s="44">
        <v>19260</v>
      </c>
      <c r="M90" s="44">
        <v>19260</v>
      </c>
      <c r="N90" s="44">
        <v>4770</v>
      </c>
      <c r="O90" s="44">
        <v>4770</v>
      </c>
      <c r="P90" s="44">
        <v>9270</v>
      </c>
      <c r="Q90" s="44">
        <v>9270</v>
      </c>
      <c r="R90" s="44">
        <v>17835</v>
      </c>
      <c r="S90" s="44">
        <v>17835</v>
      </c>
      <c r="T90" s="28">
        <f t="shared" si="10"/>
        <v>122361.25</v>
      </c>
      <c r="U90" s="28">
        <f t="shared" si="10"/>
        <v>122361.25</v>
      </c>
      <c r="V90" s="28">
        <f>T90-U90</f>
        <v>0</v>
      </c>
    </row>
    <row r="91" spans="1:22" ht="12.75">
      <c r="A91" s="21">
        <v>43160</v>
      </c>
      <c r="B91" s="44">
        <v>9915</v>
      </c>
      <c r="C91" s="44">
        <v>9915</v>
      </c>
      <c r="D91" s="44">
        <v>16052.5</v>
      </c>
      <c r="E91" s="44">
        <v>16052.5</v>
      </c>
      <c r="F91" s="44">
        <v>13410</v>
      </c>
      <c r="G91" s="44">
        <v>13410</v>
      </c>
      <c r="H91" s="44">
        <v>16430</v>
      </c>
      <c r="I91" s="44">
        <v>16430</v>
      </c>
      <c r="J91" s="44">
        <v>18338.75</v>
      </c>
      <c r="K91" s="44">
        <v>18338.75</v>
      </c>
      <c r="L91" s="44">
        <v>21185</v>
      </c>
      <c r="M91" s="44">
        <v>21185</v>
      </c>
      <c r="N91" s="47">
        <v>0</v>
      </c>
      <c r="O91" s="47">
        <v>0</v>
      </c>
      <c r="P91" s="44">
        <v>2790</v>
      </c>
      <c r="Q91" s="44">
        <v>2790</v>
      </c>
      <c r="R91" s="44">
        <v>13755</v>
      </c>
      <c r="S91" s="44">
        <v>13755</v>
      </c>
      <c r="T91" s="28">
        <f t="shared" si="10"/>
        <v>111876.25</v>
      </c>
      <c r="U91" s="28">
        <f t="shared" si="10"/>
        <v>111876.25</v>
      </c>
      <c r="V91" s="28">
        <f>T91-U91</f>
        <v>0</v>
      </c>
    </row>
    <row r="92" spans="1:22" ht="12.75">
      <c r="A92" s="22" t="s">
        <v>14</v>
      </c>
      <c r="B92" s="48">
        <f aca="true" t="shared" si="11" ref="B92:S92">SUM(B89:B91)</f>
        <v>34005</v>
      </c>
      <c r="C92" s="48">
        <f t="shared" si="11"/>
        <v>34005</v>
      </c>
      <c r="D92" s="48">
        <f t="shared" si="11"/>
        <v>44442.5</v>
      </c>
      <c r="E92" s="48">
        <f t="shared" si="11"/>
        <v>44442.5</v>
      </c>
      <c r="F92" s="48">
        <f t="shared" si="11"/>
        <v>17430</v>
      </c>
      <c r="G92" s="48">
        <f t="shared" si="11"/>
        <v>17430</v>
      </c>
      <c r="H92" s="48">
        <f t="shared" si="11"/>
        <v>54053.75</v>
      </c>
      <c r="I92" s="48">
        <f t="shared" si="11"/>
        <v>54053.75</v>
      </c>
      <c r="J92" s="48">
        <f t="shared" si="11"/>
        <v>47666.25</v>
      </c>
      <c r="K92" s="48">
        <f t="shared" si="11"/>
        <v>47666.25</v>
      </c>
      <c r="L92" s="48">
        <f t="shared" si="11"/>
        <v>56860</v>
      </c>
      <c r="M92" s="48">
        <f t="shared" si="11"/>
        <v>56860</v>
      </c>
      <c r="N92" s="48">
        <f t="shared" si="11"/>
        <v>18520</v>
      </c>
      <c r="O92" s="48">
        <f t="shared" si="11"/>
        <v>18520</v>
      </c>
      <c r="P92" s="48">
        <f t="shared" si="11"/>
        <v>19080</v>
      </c>
      <c r="Q92" s="48">
        <f t="shared" si="11"/>
        <v>19080</v>
      </c>
      <c r="R92" s="48">
        <f t="shared" si="11"/>
        <v>49630</v>
      </c>
      <c r="S92" s="48">
        <f t="shared" si="11"/>
        <v>49630</v>
      </c>
      <c r="T92" s="49">
        <f aca="true" t="shared" si="12" ref="T92:T105">B92+D92+F92+H92+J92+L92+R92+N92+P92</f>
        <v>341687.5</v>
      </c>
      <c r="U92" s="49">
        <f>C92+E92+G92+I92+K92+M92+S92+O92+Q92</f>
        <v>341687.5</v>
      </c>
      <c r="V92" s="48">
        <f>SUM(V89:V91)</f>
        <v>0</v>
      </c>
    </row>
    <row r="93" spans="1:22" ht="12.75">
      <c r="A93" s="21">
        <v>43191</v>
      </c>
      <c r="B93" s="43">
        <v>14516.83</v>
      </c>
      <c r="C93" s="24">
        <v>8115</v>
      </c>
      <c r="D93" s="45">
        <v>7358.69</v>
      </c>
      <c r="E93" s="60">
        <v>7665</v>
      </c>
      <c r="F93" s="28">
        <v>23935.96</v>
      </c>
      <c r="G93" s="24">
        <v>15081.25</v>
      </c>
      <c r="H93" s="28">
        <v>16564.33</v>
      </c>
      <c r="I93" s="24">
        <v>15375</v>
      </c>
      <c r="J93" s="28">
        <v>15545.43</v>
      </c>
      <c r="K93" s="61">
        <v>16312.5</v>
      </c>
      <c r="L93" s="28">
        <v>28719.91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8">
        <v>13358.85</v>
      </c>
      <c r="S93" s="24"/>
      <c r="T93" s="28">
        <f t="shared" si="12"/>
        <v>120000</v>
      </c>
      <c r="U93" s="28">
        <f>C93+E93+G93+I93+K93+M93+S93+O93+Q93</f>
        <v>62548.75</v>
      </c>
      <c r="V93" s="28">
        <f>T93-U93</f>
        <v>57451.25</v>
      </c>
    </row>
    <row r="94" spans="1:22" ht="12.75">
      <c r="A94" s="21">
        <v>43221</v>
      </c>
      <c r="B94" s="43">
        <v>13000</v>
      </c>
      <c r="C94" s="24"/>
      <c r="D94" s="28">
        <v>17500</v>
      </c>
      <c r="E94" s="24"/>
      <c r="F94" s="28">
        <v>21000</v>
      </c>
      <c r="G94" s="24"/>
      <c r="H94" s="28">
        <v>24000</v>
      </c>
      <c r="I94" s="24"/>
      <c r="J94" s="28">
        <v>15500</v>
      </c>
      <c r="K94" s="24"/>
      <c r="L94" s="28">
        <v>22500</v>
      </c>
      <c r="M94" s="24"/>
      <c r="N94" s="24">
        <v>0</v>
      </c>
      <c r="O94" s="24">
        <v>0</v>
      </c>
      <c r="P94" s="24">
        <v>0</v>
      </c>
      <c r="Q94" s="24">
        <v>0</v>
      </c>
      <c r="R94" s="28">
        <v>16000</v>
      </c>
      <c r="S94" s="24"/>
      <c r="T94" s="28">
        <f t="shared" si="12"/>
        <v>129500</v>
      </c>
      <c r="U94" s="28">
        <f aca="true" t="shared" si="13" ref="U94:U105">C94+E94+G94+I94+K94+M94+S94+O94+Q94</f>
        <v>0</v>
      </c>
      <c r="V94" s="28">
        <f>T94-U94</f>
        <v>129500</v>
      </c>
    </row>
    <row r="95" spans="1:22" ht="12.75">
      <c r="A95" s="21">
        <v>43252</v>
      </c>
      <c r="B95" s="43">
        <v>13054.18</v>
      </c>
      <c r="C95" s="24"/>
      <c r="D95" s="28">
        <v>15855.67</v>
      </c>
      <c r="E95" s="24"/>
      <c r="F95" s="28">
        <v>20632.5</v>
      </c>
      <c r="G95" s="24"/>
      <c r="H95" s="28">
        <v>23317.46</v>
      </c>
      <c r="I95" s="24"/>
      <c r="J95" s="28">
        <v>15362.75</v>
      </c>
      <c r="K95" s="24"/>
      <c r="L95" s="28">
        <v>22248.16</v>
      </c>
      <c r="M95" s="24"/>
      <c r="N95" s="24">
        <v>0</v>
      </c>
      <c r="O95" s="24">
        <v>0</v>
      </c>
      <c r="P95" s="24">
        <v>0</v>
      </c>
      <c r="Q95" s="24">
        <v>0</v>
      </c>
      <c r="R95" s="28">
        <v>15341.78</v>
      </c>
      <c r="S95" s="24"/>
      <c r="T95" s="28">
        <f t="shared" si="12"/>
        <v>125812.5</v>
      </c>
      <c r="U95" s="28">
        <f t="shared" si="13"/>
        <v>0</v>
      </c>
      <c r="V95" s="28">
        <f>T95-U95</f>
        <v>125812.5</v>
      </c>
    </row>
    <row r="96" spans="1:22" ht="12.75">
      <c r="A96" s="22" t="s">
        <v>15</v>
      </c>
      <c r="B96" s="48">
        <f>SUM(B93:B95)</f>
        <v>40571.01</v>
      </c>
      <c r="C96" s="48">
        <f>SUM(C93:C95)</f>
        <v>8115</v>
      </c>
      <c r="D96" s="49">
        <f>D93+D94+D95</f>
        <v>40714.36</v>
      </c>
      <c r="E96" s="48">
        <f>SUM(E93:E95)</f>
        <v>7665</v>
      </c>
      <c r="F96" s="49">
        <f>F93+F94+F95</f>
        <v>65568.45999999999</v>
      </c>
      <c r="G96" s="48">
        <f>SUM(G93:G95)</f>
        <v>15081.25</v>
      </c>
      <c r="H96" s="49">
        <f>H93+H94+H95</f>
        <v>63881.79</v>
      </c>
      <c r="I96" s="48">
        <f>SUM(I93:I95)</f>
        <v>15375</v>
      </c>
      <c r="J96" s="49">
        <f>J93+J94+J95</f>
        <v>46408.18</v>
      </c>
      <c r="K96" s="48">
        <f>SUM(K93:K95)</f>
        <v>16312.5</v>
      </c>
      <c r="L96" s="49">
        <f>L93+L94+L95</f>
        <v>73468.07</v>
      </c>
      <c r="M96" s="48">
        <f>SUM(M93:M95)</f>
        <v>0</v>
      </c>
      <c r="N96" s="48">
        <f>SUM(N93:N95)</f>
        <v>0</v>
      </c>
      <c r="O96" s="48">
        <f>SUM(O93:O95)</f>
        <v>0</v>
      </c>
      <c r="P96" s="48">
        <f>SUM(P93:P95)</f>
        <v>0</v>
      </c>
      <c r="Q96" s="48">
        <f>SUM(Q93:Q95)</f>
        <v>0</v>
      </c>
      <c r="R96" s="49">
        <f>R93+R94+R95</f>
        <v>44700.63</v>
      </c>
      <c r="S96" s="48">
        <f>SUM(S93:S95)</f>
        <v>0</v>
      </c>
      <c r="T96" s="49">
        <f t="shared" si="12"/>
        <v>375312.5</v>
      </c>
      <c r="U96" s="49">
        <f t="shared" si="13"/>
        <v>62548.75</v>
      </c>
      <c r="V96" s="13">
        <f>SUM(V93:V95)</f>
        <v>312763.75</v>
      </c>
    </row>
    <row r="97" spans="1:22" ht="12.75">
      <c r="A97" s="21">
        <v>43282</v>
      </c>
      <c r="B97" s="28">
        <v>12500</v>
      </c>
      <c r="C97" s="50"/>
      <c r="D97" s="28">
        <v>16000</v>
      </c>
      <c r="E97" s="50"/>
      <c r="F97" s="28">
        <v>20000</v>
      </c>
      <c r="G97" s="50"/>
      <c r="H97" s="28">
        <v>23000</v>
      </c>
      <c r="I97" s="50"/>
      <c r="J97" s="28">
        <v>15500</v>
      </c>
      <c r="K97" s="50"/>
      <c r="L97" s="28">
        <v>22000</v>
      </c>
      <c r="M97" s="50"/>
      <c r="N97" s="24">
        <v>0</v>
      </c>
      <c r="O97" s="24">
        <v>0</v>
      </c>
      <c r="P97" s="24">
        <v>0</v>
      </c>
      <c r="Q97" s="24">
        <v>0</v>
      </c>
      <c r="R97" s="28">
        <v>15500</v>
      </c>
      <c r="S97" s="50"/>
      <c r="T97" s="28">
        <f t="shared" si="12"/>
        <v>124500</v>
      </c>
      <c r="U97" s="28">
        <f t="shared" si="13"/>
        <v>0</v>
      </c>
      <c r="V97" s="28">
        <f>T97-U97</f>
        <v>124500</v>
      </c>
    </row>
    <row r="98" spans="1:22" ht="12.75">
      <c r="A98" s="21">
        <v>43313</v>
      </c>
      <c r="B98" s="24">
        <v>12500</v>
      </c>
      <c r="C98" s="45"/>
      <c r="D98" s="24">
        <v>16000</v>
      </c>
      <c r="E98" s="45"/>
      <c r="F98" s="24">
        <v>20000</v>
      </c>
      <c r="G98" s="14"/>
      <c r="H98" s="24">
        <v>23000</v>
      </c>
      <c r="I98" s="45"/>
      <c r="J98" s="24">
        <v>15500</v>
      </c>
      <c r="K98" s="28"/>
      <c r="L98" s="24">
        <v>22000</v>
      </c>
      <c r="M98" s="28"/>
      <c r="N98" s="24">
        <v>0</v>
      </c>
      <c r="O98" s="24">
        <v>0</v>
      </c>
      <c r="P98" s="24">
        <v>0</v>
      </c>
      <c r="Q98" s="24">
        <v>0</v>
      </c>
      <c r="R98" s="24">
        <v>15500</v>
      </c>
      <c r="S98" s="28"/>
      <c r="T98" s="28">
        <f t="shared" si="12"/>
        <v>124500</v>
      </c>
      <c r="U98" s="28">
        <f t="shared" si="13"/>
        <v>0</v>
      </c>
      <c r="V98" s="28">
        <f>T98-U98</f>
        <v>124500</v>
      </c>
    </row>
    <row r="99" spans="1:23" ht="12.75">
      <c r="A99" s="21">
        <v>43344</v>
      </c>
      <c r="B99" s="28">
        <v>12336.06</v>
      </c>
      <c r="C99" s="43"/>
      <c r="D99" s="28">
        <v>15799.23</v>
      </c>
      <c r="E99" s="44"/>
      <c r="F99" s="28">
        <v>19660.07</v>
      </c>
      <c r="G99" s="45"/>
      <c r="H99" s="28">
        <v>21806.71</v>
      </c>
      <c r="I99" s="44"/>
      <c r="J99" s="28">
        <v>14359.77</v>
      </c>
      <c r="K99" s="28"/>
      <c r="L99" s="28">
        <v>20124.87</v>
      </c>
      <c r="M99" s="28"/>
      <c r="N99" s="24">
        <v>0</v>
      </c>
      <c r="O99" s="24">
        <v>0</v>
      </c>
      <c r="P99" s="24">
        <v>0</v>
      </c>
      <c r="Q99" s="24">
        <v>0</v>
      </c>
      <c r="R99" s="28">
        <v>13913.29</v>
      </c>
      <c r="S99" s="28"/>
      <c r="T99" s="28">
        <f t="shared" si="12"/>
        <v>118000</v>
      </c>
      <c r="U99" s="28">
        <f t="shared" si="13"/>
        <v>0</v>
      </c>
      <c r="V99" s="28">
        <f>T99-U99</f>
        <v>118000</v>
      </c>
      <c r="W99" s="29"/>
    </row>
    <row r="100" spans="1:22" ht="12.75">
      <c r="A100" s="22" t="s">
        <v>16</v>
      </c>
      <c r="B100" s="49">
        <f>SUM(B97:B99)</f>
        <v>37336.06</v>
      </c>
      <c r="C100" s="48">
        <f>C97+C98+C99</f>
        <v>0</v>
      </c>
      <c r="D100" s="49">
        <f>SUM(D97:D99)</f>
        <v>47799.229999999996</v>
      </c>
      <c r="E100" s="48">
        <f>E97+E98+E99</f>
        <v>0</v>
      </c>
      <c r="F100" s="49">
        <f>SUM(F97:F99)</f>
        <v>59660.07</v>
      </c>
      <c r="G100" s="48">
        <f>G97+G98+G99</f>
        <v>0</v>
      </c>
      <c r="H100" s="49">
        <f>SUM(H97:H99)</f>
        <v>67806.70999999999</v>
      </c>
      <c r="I100" s="48">
        <f>I97+I98+I99</f>
        <v>0</v>
      </c>
      <c r="J100" s="49">
        <f>SUM(J97:J99)</f>
        <v>45359.770000000004</v>
      </c>
      <c r="K100" s="48">
        <f>K97+K98+K99</f>
        <v>0</v>
      </c>
      <c r="L100" s="49">
        <f>SUM(L97:L99)</f>
        <v>64124.869999999995</v>
      </c>
      <c r="M100" s="48">
        <f>M97+M98+M99</f>
        <v>0</v>
      </c>
      <c r="N100" s="48">
        <f>N97+N98+N99</f>
        <v>0</v>
      </c>
      <c r="O100" s="48">
        <f>O97+O98+O99</f>
        <v>0</v>
      </c>
      <c r="P100" s="48">
        <f>P97+P98+P99</f>
        <v>0</v>
      </c>
      <c r="Q100" s="48">
        <f>Q97+Q98+Q99</f>
        <v>0</v>
      </c>
      <c r="R100" s="49">
        <f>SUM(R97:R99)</f>
        <v>44913.29</v>
      </c>
      <c r="S100" s="48">
        <f>S97+S98+S99</f>
        <v>0</v>
      </c>
      <c r="T100" s="49">
        <f t="shared" si="12"/>
        <v>366999.99999999994</v>
      </c>
      <c r="U100" s="49">
        <f t="shared" si="13"/>
        <v>0</v>
      </c>
      <c r="V100" s="48">
        <f>V97+V98+V99</f>
        <v>367000</v>
      </c>
    </row>
    <row r="101" spans="1:22" ht="12.75">
      <c r="A101" s="21">
        <v>43374</v>
      </c>
      <c r="B101" s="28">
        <v>14000</v>
      </c>
      <c r="C101" s="14"/>
      <c r="D101" s="28">
        <v>18000</v>
      </c>
      <c r="E101" s="14"/>
      <c r="F101" s="28">
        <v>23000</v>
      </c>
      <c r="G101" s="14"/>
      <c r="H101" s="28">
        <v>26000</v>
      </c>
      <c r="I101" s="14"/>
      <c r="J101" s="28">
        <v>17000</v>
      </c>
      <c r="K101" s="14"/>
      <c r="L101" s="28">
        <v>24500</v>
      </c>
      <c r="M101" s="14"/>
      <c r="N101" s="24">
        <v>0</v>
      </c>
      <c r="O101" s="24">
        <v>0</v>
      </c>
      <c r="P101" s="24">
        <v>0</v>
      </c>
      <c r="Q101" s="24">
        <v>0</v>
      </c>
      <c r="R101" s="28">
        <v>17000</v>
      </c>
      <c r="S101" s="14"/>
      <c r="T101" s="28">
        <f t="shared" si="12"/>
        <v>139500</v>
      </c>
      <c r="U101" s="28">
        <f t="shared" si="13"/>
        <v>0</v>
      </c>
      <c r="V101" s="28">
        <f>T101-U101</f>
        <v>139500</v>
      </c>
    </row>
    <row r="102" spans="1:23" ht="12.75">
      <c r="A102" s="23" t="s">
        <v>17</v>
      </c>
      <c r="B102" s="28">
        <v>10200</v>
      </c>
      <c r="C102" s="46"/>
      <c r="D102" s="28">
        <v>13000</v>
      </c>
      <c r="E102" s="14"/>
      <c r="F102" s="28">
        <v>16000</v>
      </c>
      <c r="G102" s="46"/>
      <c r="H102" s="28">
        <v>18000</v>
      </c>
      <c r="I102" s="46"/>
      <c r="J102" s="28">
        <v>12000</v>
      </c>
      <c r="K102" s="14"/>
      <c r="L102" s="28">
        <v>17000</v>
      </c>
      <c r="M102" s="14"/>
      <c r="N102" s="24">
        <v>0</v>
      </c>
      <c r="O102" s="24">
        <v>0</v>
      </c>
      <c r="P102" s="24">
        <v>0</v>
      </c>
      <c r="Q102" s="24">
        <v>0</v>
      </c>
      <c r="R102" s="28">
        <v>12000</v>
      </c>
      <c r="S102" s="14"/>
      <c r="T102" s="28">
        <f t="shared" si="12"/>
        <v>98200</v>
      </c>
      <c r="U102" s="28">
        <f t="shared" si="13"/>
        <v>0</v>
      </c>
      <c r="V102" s="28">
        <f>T102-U102</f>
        <v>98200</v>
      </c>
      <c r="W102" s="29"/>
    </row>
    <row r="103" spans="1:22" ht="12.75">
      <c r="A103" s="21">
        <v>43435</v>
      </c>
      <c r="B103" s="28">
        <v>5506.09</v>
      </c>
      <c r="C103" s="14"/>
      <c r="D103" s="28">
        <v>7031</v>
      </c>
      <c r="E103" s="14"/>
      <c r="F103" s="28">
        <v>8467.95</v>
      </c>
      <c r="G103" s="14"/>
      <c r="H103" s="28">
        <v>9949.75</v>
      </c>
      <c r="I103" s="14"/>
      <c r="J103" s="28">
        <v>7090.06</v>
      </c>
      <c r="K103" s="14"/>
      <c r="L103" s="28">
        <v>9520.33</v>
      </c>
      <c r="M103" s="14"/>
      <c r="N103" s="24">
        <v>0</v>
      </c>
      <c r="O103" s="24">
        <v>0</v>
      </c>
      <c r="P103" s="24">
        <v>0</v>
      </c>
      <c r="Q103" s="24">
        <v>0</v>
      </c>
      <c r="R103" s="28">
        <v>6734.82</v>
      </c>
      <c r="S103" s="14"/>
      <c r="T103" s="28">
        <f t="shared" si="12"/>
        <v>54300</v>
      </c>
      <c r="U103" s="28">
        <f t="shared" si="13"/>
        <v>0</v>
      </c>
      <c r="V103" s="28">
        <f>T103-U103</f>
        <v>54300</v>
      </c>
    </row>
    <row r="104" spans="1:22" ht="25.5">
      <c r="A104" s="32" t="s">
        <v>18</v>
      </c>
      <c r="B104" s="48">
        <f aca="true" t="shared" si="14" ref="B104:S104">B101+B102+B103</f>
        <v>29706.09</v>
      </c>
      <c r="C104" s="48">
        <f t="shared" si="14"/>
        <v>0</v>
      </c>
      <c r="D104" s="48">
        <f t="shared" si="14"/>
        <v>38031</v>
      </c>
      <c r="E104" s="51">
        <f t="shared" si="14"/>
        <v>0</v>
      </c>
      <c r="F104" s="51">
        <f t="shared" si="14"/>
        <v>47467.95</v>
      </c>
      <c r="G104" s="51">
        <f t="shared" si="14"/>
        <v>0</v>
      </c>
      <c r="H104" s="51">
        <f t="shared" si="14"/>
        <v>53949.75</v>
      </c>
      <c r="I104" s="51">
        <f t="shared" si="14"/>
        <v>0</v>
      </c>
      <c r="J104" s="51">
        <f t="shared" si="14"/>
        <v>36090.06</v>
      </c>
      <c r="K104" s="51">
        <f t="shared" si="14"/>
        <v>0</v>
      </c>
      <c r="L104" s="51">
        <f t="shared" si="14"/>
        <v>51020.33</v>
      </c>
      <c r="M104" s="51">
        <f t="shared" si="14"/>
        <v>0</v>
      </c>
      <c r="N104" s="51">
        <f t="shared" si="14"/>
        <v>0</v>
      </c>
      <c r="O104" s="51">
        <f t="shared" si="14"/>
        <v>0</v>
      </c>
      <c r="P104" s="51">
        <f t="shared" si="14"/>
        <v>0</v>
      </c>
      <c r="Q104" s="51">
        <f t="shared" si="14"/>
        <v>0</v>
      </c>
      <c r="R104" s="51">
        <f t="shared" si="14"/>
        <v>35734.82</v>
      </c>
      <c r="S104" s="51">
        <f t="shared" si="14"/>
        <v>0</v>
      </c>
      <c r="T104" s="49">
        <f t="shared" si="12"/>
        <v>292000</v>
      </c>
      <c r="U104" s="49">
        <f t="shared" si="13"/>
        <v>0</v>
      </c>
      <c r="V104" s="13">
        <f>SUM(V101:V103)</f>
        <v>292000</v>
      </c>
    </row>
    <row r="105" spans="1:22" ht="37.5" customHeight="1">
      <c r="A105" s="30" t="s">
        <v>19</v>
      </c>
      <c r="B105" s="48">
        <f aca="true" t="shared" si="15" ref="B105:S105">B92+B96+B100+B104</f>
        <v>141618.16</v>
      </c>
      <c r="C105" s="48">
        <f t="shared" si="15"/>
        <v>42120</v>
      </c>
      <c r="D105" s="48">
        <f t="shared" si="15"/>
        <v>170987.09</v>
      </c>
      <c r="E105" s="48">
        <f t="shared" si="15"/>
        <v>52107.5</v>
      </c>
      <c r="F105" s="48">
        <f t="shared" si="15"/>
        <v>190126.47999999998</v>
      </c>
      <c r="G105" s="48">
        <f t="shared" si="15"/>
        <v>32511.25</v>
      </c>
      <c r="H105" s="48">
        <f t="shared" si="15"/>
        <v>239692</v>
      </c>
      <c r="I105" s="48">
        <f t="shared" si="15"/>
        <v>69428.75</v>
      </c>
      <c r="J105" s="48">
        <f t="shared" si="15"/>
        <v>175524.26</v>
      </c>
      <c r="K105" s="48">
        <f t="shared" si="15"/>
        <v>63978.75</v>
      </c>
      <c r="L105" s="48">
        <f t="shared" si="15"/>
        <v>245473.27000000002</v>
      </c>
      <c r="M105" s="48">
        <f t="shared" si="15"/>
        <v>56860</v>
      </c>
      <c r="N105" s="48">
        <f t="shared" si="15"/>
        <v>18520</v>
      </c>
      <c r="O105" s="48">
        <f t="shared" si="15"/>
        <v>18520</v>
      </c>
      <c r="P105" s="48">
        <f t="shared" si="15"/>
        <v>19080</v>
      </c>
      <c r="Q105" s="48">
        <f t="shared" si="15"/>
        <v>19080</v>
      </c>
      <c r="R105" s="48">
        <f t="shared" si="15"/>
        <v>174978.74000000002</v>
      </c>
      <c r="S105" s="48">
        <f t="shared" si="15"/>
        <v>49630</v>
      </c>
      <c r="T105" s="49">
        <f t="shared" si="12"/>
        <v>1376000</v>
      </c>
      <c r="U105" s="49">
        <f t="shared" si="13"/>
        <v>404236.25</v>
      </c>
      <c r="V105" s="48">
        <f>V92+V96+V100+V104</f>
        <v>971763.75</v>
      </c>
    </row>
    <row r="106" spans="1:22" ht="12.75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2:20" ht="12.75">
      <c r="B107" s="1"/>
      <c r="C107" s="1"/>
      <c r="D107" s="1"/>
      <c r="E107" s="54"/>
      <c r="F107" s="1"/>
      <c r="G107" s="1"/>
      <c r="H107" s="1"/>
      <c r="I107" s="1"/>
      <c r="J107" s="1"/>
      <c r="K107" s="54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4:18" ht="12.75">
      <c r="D110" s="1"/>
      <c r="F110" s="1"/>
      <c r="H110" s="1"/>
      <c r="J110" s="1"/>
      <c r="L110" s="1"/>
      <c r="R110" s="1"/>
    </row>
    <row r="111" spans="2:2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4:18" ht="12.75">
      <c r="D112" s="1"/>
      <c r="F112" s="1"/>
      <c r="H112" s="1"/>
      <c r="J112" s="1"/>
      <c r="L112" s="1"/>
      <c r="R112" s="1"/>
    </row>
    <row r="113" spans="2:1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ht="12.75">
      <c r="A114" s="52"/>
    </row>
    <row r="115" ht="12.75">
      <c r="A115" s="52"/>
    </row>
    <row r="116" ht="12.75">
      <c r="A116" s="52"/>
    </row>
    <row r="117" spans="2:21" ht="12.75">
      <c r="B117" s="1"/>
      <c r="D117" s="1"/>
      <c r="F117" s="1"/>
      <c r="H117" s="1"/>
      <c r="J117" s="26"/>
      <c r="L117" s="1"/>
      <c r="R117" s="1"/>
      <c r="T117" s="1"/>
      <c r="U117" s="26"/>
    </row>
    <row r="120" ht="12.75">
      <c r="D120" s="52" t="s">
        <v>38</v>
      </c>
    </row>
    <row r="121" spans="1:2" ht="12.75">
      <c r="A121" s="35"/>
      <c r="B121" s="34">
        <v>43217</v>
      </c>
    </row>
    <row r="122" spans="1:8" ht="12.75">
      <c r="A122" s="62" t="s">
        <v>0</v>
      </c>
      <c r="B122" s="15" t="s">
        <v>8</v>
      </c>
      <c r="C122" s="7"/>
      <c r="D122" s="10"/>
      <c r="E122" s="10"/>
      <c r="F122" s="10"/>
      <c r="G122" s="10"/>
      <c r="H122" s="10"/>
    </row>
    <row r="123" spans="1:8" ht="12.75">
      <c r="A123" s="63"/>
      <c r="B123" s="15" t="s">
        <v>9</v>
      </c>
      <c r="C123" s="36" t="s">
        <v>10</v>
      </c>
      <c r="D123" s="37"/>
      <c r="E123" s="38"/>
      <c r="F123" s="39"/>
      <c r="G123" s="39"/>
      <c r="H123" s="39"/>
    </row>
    <row r="124" spans="1:8" ht="12.75">
      <c r="A124" s="21">
        <v>43101</v>
      </c>
      <c r="B124" s="8">
        <f aca="true" t="shared" si="16" ref="B124:C126">T89</f>
        <v>107450</v>
      </c>
      <c r="C124" s="8">
        <f t="shared" si="16"/>
        <v>107450</v>
      </c>
      <c r="D124" s="31"/>
      <c r="E124" s="11"/>
      <c r="F124" s="11"/>
      <c r="G124" s="11"/>
      <c r="H124" s="11"/>
    </row>
    <row r="125" spans="1:8" ht="12.75">
      <c r="A125" s="21">
        <v>43132</v>
      </c>
      <c r="B125" s="8">
        <f t="shared" si="16"/>
        <v>122361.25</v>
      </c>
      <c r="C125" s="8">
        <f t="shared" si="16"/>
        <v>122361.25</v>
      </c>
      <c r="D125" s="31"/>
      <c r="E125" s="11"/>
      <c r="F125" s="11"/>
      <c r="G125" s="11"/>
      <c r="H125" s="11"/>
    </row>
    <row r="126" spans="1:8" ht="12.75">
      <c r="A126" s="21">
        <v>43160</v>
      </c>
      <c r="B126" s="8">
        <f t="shared" si="16"/>
        <v>111876.25</v>
      </c>
      <c r="C126" s="8">
        <f t="shared" si="16"/>
        <v>111876.25</v>
      </c>
      <c r="D126" s="31"/>
      <c r="E126" s="31"/>
      <c r="F126" s="11"/>
      <c r="G126" s="11"/>
      <c r="H126" s="11"/>
    </row>
    <row r="127" spans="1:8" ht="12.75">
      <c r="A127" s="22" t="s">
        <v>14</v>
      </c>
      <c r="B127" s="2">
        <f>SUM(B124:B126)</f>
        <v>341687.5</v>
      </c>
      <c r="C127" s="20">
        <f>SUM(C124:C126)</f>
        <v>341687.5</v>
      </c>
      <c r="D127" s="31"/>
      <c r="E127" s="31"/>
      <c r="F127" s="31"/>
      <c r="G127" s="40"/>
      <c r="H127" s="31"/>
    </row>
    <row r="128" spans="1:8" ht="12.75">
      <c r="A128" s="21">
        <v>43191</v>
      </c>
      <c r="B128" s="8">
        <f>T93</f>
        <v>120000</v>
      </c>
      <c r="C128" s="8">
        <f>U93</f>
        <v>62548.75</v>
      </c>
      <c r="D128" s="31"/>
      <c r="E128" s="11"/>
      <c r="F128" s="11"/>
      <c r="G128" s="11"/>
      <c r="H128" s="11"/>
    </row>
    <row r="129" spans="1:8" ht="12.75">
      <c r="A129" s="21">
        <v>43221</v>
      </c>
      <c r="B129" s="8">
        <f>T94</f>
        <v>129500</v>
      </c>
      <c r="C129" s="8"/>
      <c r="D129" s="31"/>
      <c r="E129" s="11"/>
      <c r="F129" s="11"/>
      <c r="G129" s="11"/>
      <c r="H129" s="11"/>
    </row>
    <row r="130" spans="1:8" ht="12.75">
      <c r="A130" s="21">
        <v>43252</v>
      </c>
      <c r="B130" s="8">
        <f>T95</f>
        <v>125812.5</v>
      </c>
      <c r="C130" s="8"/>
      <c r="D130" s="31"/>
      <c r="E130" s="40"/>
      <c r="F130" s="40"/>
      <c r="G130" s="40"/>
      <c r="H130" s="40"/>
    </row>
    <row r="131" spans="1:8" ht="12.75">
      <c r="A131" s="22" t="s">
        <v>15</v>
      </c>
      <c r="B131" s="2">
        <f>SUM(B128:B130)</f>
        <v>375312.5</v>
      </c>
      <c r="C131" s="20">
        <f>SUM(C128:C130)</f>
        <v>62548.75</v>
      </c>
      <c r="D131" s="31"/>
      <c r="E131" s="31"/>
      <c r="F131" s="31"/>
      <c r="G131" s="31"/>
      <c r="H131" s="31"/>
    </row>
    <row r="132" spans="1:8" ht="12.75">
      <c r="A132" s="21">
        <v>43282</v>
      </c>
      <c r="B132" s="8">
        <f>T97</f>
        <v>124500</v>
      </c>
      <c r="C132" s="8"/>
      <c r="D132" s="31"/>
      <c r="E132" s="11"/>
      <c r="F132" s="11"/>
      <c r="G132" s="11"/>
      <c r="H132" s="11"/>
    </row>
    <row r="133" spans="1:9" ht="12.75">
      <c r="A133" s="21">
        <v>43313</v>
      </c>
      <c r="B133" s="8">
        <f>T98</f>
        <v>124500</v>
      </c>
      <c r="C133" s="8"/>
      <c r="D133" s="31"/>
      <c r="E133" s="11"/>
      <c r="F133" s="11"/>
      <c r="G133" s="11"/>
      <c r="H133" s="11"/>
      <c r="I133" s="1"/>
    </row>
    <row r="134" spans="1:9" ht="12.75">
      <c r="A134" s="21">
        <v>43344</v>
      </c>
      <c r="B134" s="8">
        <f>T99</f>
        <v>118000</v>
      </c>
      <c r="C134" s="8"/>
      <c r="D134" s="31"/>
      <c r="E134" s="11"/>
      <c r="F134" s="11"/>
      <c r="G134" s="11"/>
      <c r="H134" s="11"/>
      <c r="I134" s="1"/>
    </row>
    <row r="135" spans="1:8" ht="12.75">
      <c r="A135" s="22" t="s">
        <v>16</v>
      </c>
      <c r="B135" s="2">
        <f>SUM(B132:B134)</f>
        <v>367000</v>
      </c>
      <c r="C135" s="20">
        <f>SUM(B135)</f>
        <v>367000</v>
      </c>
      <c r="D135" s="31"/>
      <c r="E135" s="31"/>
      <c r="F135" s="31"/>
      <c r="G135" s="31"/>
      <c r="H135" s="31"/>
    </row>
    <row r="136" spans="1:11" ht="12.75">
      <c r="A136" s="21">
        <v>43374</v>
      </c>
      <c r="B136" s="8">
        <f>T101</f>
        <v>139500</v>
      </c>
      <c r="C136" s="8"/>
      <c r="D136" s="31"/>
      <c r="E136" s="11"/>
      <c r="F136" s="11"/>
      <c r="G136" s="11"/>
      <c r="H136" s="11"/>
      <c r="I136" s="1"/>
      <c r="J136" s="1"/>
      <c r="K136" s="1"/>
    </row>
    <row r="137" spans="1:11" ht="12.75">
      <c r="A137" s="23" t="s">
        <v>17</v>
      </c>
      <c r="B137" s="8">
        <f>T102</f>
        <v>98200</v>
      </c>
      <c r="C137" s="8"/>
      <c r="D137" s="31"/>
      <c r="E137" s="11"/>
      <c r="F137" s="11"/>
      <c r="G137" s="11"/>
      <c r="H137" s="11"/>
      <c r="I137" s="1"/>
      <c r="J137" s="1"/>
      <c r="K137" s="1"/>
    </row>
    <row r="138" spans="1:11" ht="12.75">
      <c r="A138" s="21">
        <v>43435</v>
      </c>
      <c r="B138" s="8">
        <f>T103</f>
        <v>54300</v>
      </c>
      <c r="C138" s="8"/>
      <c r="D138" s="31"/>
      <c r="E138" s="11"/>
      <c r="F138" s="11"/>
      <c r="G138" s="11"/>
      <c r="H138" s="11"/>
      <c r="I138" s="11"/>
      <c r="J138" s="11"/>
      <c r="K138" s="1"/>
    </row>
    <row r="139" spans="1:11" ht="25.5">
      <c r="A139" s="32" t="s">
        <v>18</v>
      </c>
      <c r="B139" s="2">
        <f>SUM(B136:B138)</f>
        <v>292000</v>
      </c>
      <c r="C139" s="20">
        <f>SUM(B139)</f>
        <v>292000</v>
      </c>
      <c r="D139" s="31"/>
      <c r="E139" s="31"/>
      <c r="F139" s="31"/>
      <c r="G139" s="31"/>
      <c r="H139" s="31"/>
      <c r="I139" s="10"/>
      <c r="J139" s="42"/>
      <c r="K139" s="1"/>
    </row>
    <row r="140" spans="1:9" ht="25.5">
      <c r="A140" s="30" t="s">
        <v>19</v>
      </c>
      <c r="B140" s="2">
        <f>B127+B131+B135+B139</f>
        <v>1376000</v>
      </c>
      <c r="C140" s="2">
        <f>C127+C131+C135+C139</f>
        <v>1063236.25</v>
      </c>
      <c r="D140" s="41"/>
      <c r="E140" s="31"/>
      <c r="F140" s="31"/>
      <c r="G140" s="31"/>
      <c r="H140" s="31"/>
      <c r="I140" s="1"/>
    </row>
    <row r="141" spans="1:6" ht="12.75">
      <c r="A141" s="12" t="s">
        <v>5</v>
      </c>
      <c r="B141" s="9"/>
      <c r="C141" s="1"/>
      <c r="D141" s="9"/>
      <c r="E141" s="9"/>
      <c r="F141" s="9"/>
    </row>
    <row r="142" spans="1:4" ht="12.75">
      <c r="A142" s="19" t="s">
        <v>6</v>
      </c>
      <c r="B142" s="9">
        <f>C146-B140</f>
        <v>0</v>
      </c>
      <c r="D142" s="1"/>
    </row>
    <row r="143" ht="12.75">
      <c r="B143" s="26"/>
    </row>
    <row r="144" spans="1:9" ht="38.25">
      <c r="A144" s="25" t="s">
        <v>21</v>
      </c>
      <c r="B144" s="17"/>
      <c r="C144" s="17"/>
      <c r="D144" s="25"/>
      <c r="E144" s="17"/>
      <c r="F144" s="27"/>
      <c r="G144" s="17"/>
      <c r="H144" s="17"/>
      <c r="I144" s="1"/>
    </row>
    <row r="145" spans="1:9" ht="12.75">
      <c r="A145" s="19"/>
      <c r="B145" s="26"/>
      <c r="C145" s="9"/>
      <c r="D145" s="19"/>
      <c r="E145" s="1"/>
      <c r="F145" s="1"/>
      <c r="G145" s="18"/>
      <c r="I145" s="1"/>
    </row>
    <row r="146" spans="1:3" ht="12.75">
      <c r="A146" s="56"/>
      <c r="B146" s="59" t="s">
        <v>33</v>
      </c>
      <c r="C146" s="41">
        <v>1376000</v>
      </c>
    </row>
    <row r="147" spans="1:3" ht="12.75">
      <c r="A147" s="67" t="s">
        <v>34</v>
      </c>
      <c r="B147" s="68"/>
      <c r="C147" s="41">
        <v>350000</v>
      </c>
    </row>
    <row r="148" spans="1:3" ht="12.75">
      <c r="A148" s="67" t="s">
        <v>35</v>
      </c>
      <c r="B148" s="68"/>
      <c r="C148" s="41">
        <v>367000</v>
      </c>
    </row>
    <row r="149" spans="1:3" ht="12.75">
      <c r="A149" s="67" t="s">
        <v>36</v>
      </c>
      <c r="B149" s="68"/>
      <c r="C149" s="41">
        <v>367000</v>
      </c>
    </row>
    <row r="150" spans="1:3" ht="12.75">
      <c r="A150" s="67" t="s">
        <v>37</v>
      </c>
      <c r="B150" s="68"/>
      <c r="C150" s="41">
        <v>292000</v>
      </c>
    </row>
    <row r="151" spans="1:3" ht="12.75">
      <c r="A151" s="56"/>
      <c r="B151" s="59"/>
      <c r="C151" s="41">
        <f>SUM(C147:C150)</f>
        <v>1376000</v>
      </c>
    </row>
  </sheetData>
  <mergeCells count="36">
    <mergeCell ref="T8:U8"/>
    <mergeCell ref="B9:C9"/>
    <mergeCell ref="D9:E9"/>
    <mergeCell ref="F9:G9"/>
    <mergeCell ref="H9:I9"/>
    <mergeCell ref="J9:K9"/>
    <mergeCell ref="L9:M9"/>
    <mergeCell ref="T9:U9"/>
    <mergeCell ref="A67:B67"/>
    <mergeCell ref="A68:B68"/>
    <mergeCell ref="A69:B69"/>
    <mergeCell ref="A70:B70"/>
    <mergeCell ref="A42:A43"/>
    <mergeCell ref="R9:S9"/>
    <mergeCell ref="A8:A9"/>
    <mergeCell ref="B8:S8"/>
    <mergeCell ref="N9:O9"/>
    <mergeCell ref="P9:Q9"/>
    <mergeCell ref="H87:I87"/>
    <mergeCell ref="J87:K87"/>
    <mergeCell ref="L87:M87"/>
    <mergeCell ref="N87:O87"/>
    <mergeCell ref="P87:Q87"/>
    <mergeCell ref="R87:S87"/>
    <mergeCell ref="T87:U87"/>
    <mergeCell ref="A122:A123"/>
    <mergeCell ref="A86:A87"/>
    <mergeCell ref="B86:S86"/>
    <mergeCell ref="T86:U86"/>
    <mergeCell ref="B87:C87"/>
    <mergeCell ref="D87:E87"/>
    <mergeCell ref="F87:G87"/>
    <mergeCell ref="A147:B147"/>
    <mergeCell ref="A148:B148"/>
    <mergeCell ref="A149:B149"/>
    <mergeCell ref="A150:B150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2018-05-08T13:05:47Z</cp:lastPrinted>
  <dcterms:created xsi:type="dcterms:W3CDTF">2007-02-14T09:57:22Z</dcterms:created>
  <dcterms:modified xsi:type="dcterms:W3CDTF">2018-05-08T13:05:54Z</dcterms:modified>
  <cp:category/>
  <cp:version/>
  <cp:contentType/>
  <cp:contentStatus/>
</cp:coreProperties>
</file>